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75" windowHeight="5895" tabRatio="888" activeTab="7"/>
  </bookViews>
  <sheets>
    <sheet name="Список уч-ов" sheetId="1" r:id="rId1"/>
    <sheet name="ПЮ" sheetId="2" r:id="rId2"/>
    <sheet name="ПД" sheetId="3" r:id="rId3"/>
    <sheet name="ПС" sheetId="4" r:id="rId4"/>
    <sheet name="ПЮ-посев" sheetId="5" r:id="rId5"/>
    <sheet name="ПД-посев" sheetId="6" r:id="rId6"/>
    <sheet name="ПC-посев" sheetId="7" r:id="rId7"/>
    <sheet name="Протокол пары" sheetId="8" r:id="rId8"/>
    <sheet name="Бегунок для пар" sheetId="9" r:id="rId9"/>
    <sheet name="Бегунок для пар-чистый" sheetId="10" r:id="rId10"/>
    <sheet name="Финальные результаты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7" hidden="1">'Протокол пары'!$E$1:$F$126</definedName>
    <definedName name="Zuordnung">'[3]Verknüpfungen'!$C$1:$C$48</definedName>
    <definedName name="_xlnm.Print_Titles" localSheetId="6">'ПC-посев'!$1:$2</definedName>
    <definedName name="_xlnm.Print_Titles" localSheetId="5">'ПД-посев'!$1:$1</definedName>
    <definedName name="_xlnm.Print_Titles" localSheetId="3">'ПС'!$1:$3</definedName>
    <definedName name="_xlnm.Print_Titles" localSheetId="0">'Список уч-ов'!$1:$2</definedName>
    <definedName name="_xlnm.Print_Area" localSheetId="8">'Бегунок для пар'!$A$1:$R$64</definedName>
    <definedName name="_xlnm.Print_Area" localSheetId="6">'ПC-посев'!$A$1:$K$66</definedName>
    <definedName name="_xlnm.Print_Area" localSheetId="2">'ПД'!$A$1:$S$69</definedName>
    <definedName name="_xlnm.Print_Area" localSheetId="5">'ПД-посев'!$A$1:$K$33</definedName>
    <definedName name="_xlnm.Print_Area" localSheetId="3">'ПС'!$A$1:$S$137</definedName>
    <definedName name="_xlnm.Print_Area" localSheetId="1">'ПЮ'!$A$1:$S$69</definedName>
    <definedName name="_xlnm.Print_Area" localSheetId="4">'ПЮ-посев'!$A$1:$K$33</definedName>
    <definedName name="_xlnm.Print_Area" localSheetId="0">'Список уч-ов'!$A$1:$K$154</definedName>
  </definedNames>
  <calcPr fullCalcOnLoad="1"/>
</workbook>
</file>

<file path=xl/sharedStrings.xml><?xml version="1.0" encoding="utf-8"?>
<sst xmlns="http://schemas.openxmlformats.org/spreadsheetml/2006/main" count="1885" uniqueCount="746">
  <si>
    <t>№</t>
  </si>
  <si>
    <t>ФАМИЛИЯ</t>
  </si>
  <si>
    <t>Город</t>
  </si>
  <si>
    <t>Рейтинг</t>
  </si>
  <si>
    <t>Парный рейт.</t>
  </si>
  <si>
    <t>1 место</t>
  </si>
  <si>
    <t>2 место</t>
  </si>
  <si>
    <t>3 место</t>
  </si>
  <si>
    <t># участника</t>
  </si>
  <si>
    <t>Смешанные пары.</t>
  </si>
  <si>
    <t>А</t>
  </si>
  <si>
    <t>В</t>
  </si>
  <si>
    <t>Парные соревнования. ЮНОШИ.</t>
  </si>
  <si>
    <t>Парные соревнования. ДЕВУШКИ.</t>
  </si>
  <si>
    <t>Лист 2.</t>
  </si>
  <si>
    <t>Лист 1.</t>
  </si>
  <si>
    <t>ЮНОШИ</t>
  </si>
  <si>
    <t>ДЕВУШКИ</t>
  </si>
  <si>
    <t>Фамилия, Имя</t>
  </si>
  <si>
    <t>Дата рождения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</si>
  <si>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</si>
  <si>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</si>
  <si>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</si>
  <si>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</si>
  <si>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</si>
  <si>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</si>
  <si>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</si>
  <si>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</si>
  <si>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</si>
  <si>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</si>
  <si>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</si>
  <si>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</si>
  <si>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</si>
  <si>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</si>
  <si>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</si>
  <si>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</si>
  <si>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</si>
  <si>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</si>
  <si>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</si>
  <si>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</si>
  <si>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</si>
  <si>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</si>
  <si>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</si>
  <si>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</si>
  <si>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</si>
  <si>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</si>
  <si>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</si>
  <si>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</si>
  <si>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</si>
  <si>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</si>
  <si>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</si>
  <si>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</si>
  <si>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</si>
  <si>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</si>
  <si>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</si>
  <si>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</si>
  <si>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</si>
  <si>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</si>
  <si>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</si>
  <si>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</si>
  <si>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</si>
  <si>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</si>
  <si>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</si>
  <si>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</si>
  <si>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</si>
  <si>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</si>
  <si>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</si>
  <si>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</si>
  <si>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</si>
  <si>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</si>
  <si>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</si>
  <si>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</si>
  <si>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</si>
  <si>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</si>
  <si>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</si>
  <si>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</si>
  <si>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</si>
  <si>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</si>
  <si>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</si>
  <si>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</si>
  <si>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</si>
  <si>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</si>
  <si>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</si>
  <si>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</si>
  <si>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</si>
  <si>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Главный судья</t>
  </si>
  <si>
    <t>Главный секретарь</t>
  </si>
  <si>
    <t>2Name</t>
  </si>
  <si>
    <t>ПАРЫ. ДЕВУШКИ.</t>
  </si>
  <si>
    <t>Номер матча</t>
  </si>
  <si>
    <t>Стадия</t>
  </si>
  <si>
    <t>Номер встречи в сетке</t>
  </si>
  <si>
    <t>Время/стол</t>
  </si>
  <si>
    <t>Дата</t>
  </si>
  <si>
    <t>Время</t>
  </si>
  <si>
    <t>Стол</t>
  </si>
  <si>
    <t>1Num</t>
  </si>
  <si>
    <t>1Name</t>
  </si>
  <si>
    <t>2Num</t>
  </si>
  <si>
    <t>1/4</t>
  </si>
  <si>
    <t>1/2</t>
  </si>
  <si>
    <t>3Num</t>
  </si>
  <si>
    <t>3Name</t>
  </si>
  <si>
    <t>4Num</t>
  </si>
  <si>
    <t>4Name</t>
  </si>
  <si>
    <t>ПАРЫ. ЮНОШИ.</t>
  </si>
  <si>
    <t>Финал</t>
  </si>
  <si>
    <t>СМЕШАННЫЕ ПАРЫ.</t>
  </si>
  <si>
    <t>Федеральное агенство по физической культуре и спорту</t>
  </si>
  <si>
    <t>Федерация настольного тенниса России</t>
  </si>
  <si>
    <t>Протокол парной встречи</t>
  </si>
  <si>
    <t>Матч №</t>
  </si>
  <si>
    <t>#</t>
  </si>
  <si>
    <t>Ф.И.О. участников</t>
  </si>
  <si>
    <t>П</t>
  </si>
  <si>
    <t>П 1</t>
  </si>
  <si>
    <t>П 2</t>
  </si>
  <si>
    <t>Счет в партиях</t>
  </si>
  <si>
    <t>Общий счет партий</t>
  </si>
  <si>
    <t>Победила пара</t>
  </si>
  <si>
    <t>Со счетом</t>
  </si>
  <si>
    <t>Подписи участников / тренеров</t>
  </si>
  <si>
    <t>Ф.И.О. судей</t>
  </si>
  <si>
    <t>Подписи судей</t>
  </si>
  <si>
    <t>Сокращение в таблицах:</t>
  </si>
  <si>
    <t>Контрольные отметки ГСК</t>
  </si>
  <si>
    <t>1                                                                      (Диспетчер)</t>
  </si>
  <si>
    <t>2                                                                        (Зам. главного судьи)</t>
  </si>
  <si>
    <t>3                                                                       (Главный секретарь)</t>
  </si>
  <si>
    <t>П -</t>
  </si>
  <si>
    <t>предупреждение</t>
  </si>
  <si>
    <t>П1 -</t>
  </si>
  <si>
    <t>одно штрафное очко</t>
  </si>
  <si>
    <t>П2 -</t>
  </si>
  <si>
    <t>два штрафных очка</t>
  </si>
  <si>
    <t>ЛИЧНЫЕ СОРЕВНОВАНИЯ. ЮНОШИ.</t>
  </si>
  <si>
    <t xml:space="preserve">С П И С О К   У Ч А С Т Н И К О В. </t>
  </si>
  <si>
    <t>ЛИЧНЫЕ СОРЕВНОВАНИЯ. ДЕВУШКИ.</t>
  </si>
  <si>
    <t>1/16</t>
  </si>
  <si>
    <t xml:space="preserve"> </t>
  </si>
  <si>
    <t>1/32</t>
  </si>
  <si>
    <t>1/8</t>
  </si>
  <si>
    <t>Юноши.</t>
  </si>
  <si>
    <t>Место</t>
  </si>
  <si>
    <t>Субъект РФ</t>
  </si>
  <si>
    <t>ОЧКИ</t>
  </si>
  <si>
    <t>Девушки.</t>
  </si>
  <si>
    <t>Финальные результаты. Парный разряд.</t>
  </si>
  <si>
    <t>5-8</t>
  </si>
  <si>
    <t>9-16</t>
  </si>
  <si>
    <t>5-8 места</t>
  </si>
  <si>
    <t>9-16 места</t>
  </si>
  <si>
    <r>
      <t xml:space="preserve">Субъект РФ пары                                    </t>
    </r>
    <r>
      <rPr>
        <sz val="6"/>
        <rFont val="Arial Cyr"/>
        <family val="0"/>
      </rPr>
      <t>(для жеребьевки)</t>
    </r>
  </si>
  <si>
    <r>
      <t xml:space="preserve">Субъект РФ пары                                                 </t>
    </r>
    <r>
      <rPr>
        <sz val="6"/>
        <rFont val="Arial Cyr"/>
        <family val="0"/>
      </rPr>
      <t>(для жеребьевки)</t>
    </r>
  </si>
  <si>
    <t>Х</t>
  </si>
  <si>
    <t>10:00 / Ст. 9</t>
  </si>
  <si>
    <t>10:00 / Ст. 12</t>
  </si>
  <si>
    <t>10:00 / Ст. 11</t>
  </si>
  <si>
    <t>10:00 / Ст. 10</t>
  </si>
  <si>
    <t>11:10 / Ст. 11</t>
  </si>
  <si>
    <t>11:10 / Ст. 9</t>
  </si>
  <si>
    <t>15:30 / Ст. 9</t>
  </si>
  <si>
    <t>15:30 / Ст. 12</t>
  </si>
  <si>
    <t>15:30 / Ст. 11</t>
  </si>
  <si>
    <t>15:30 / Ст. 10</t>
  </si>
  <si>
    <t>16:40 / Ст. 11</t>
  </si>
  <si>
    <t>16:40 / Ст. 9</t>
  </si>
  <si>
    <t>14:30 / Ст. 2</t>
  </si>
  <si>
    <t>14:30 / Ст. 6</t>
  </si>
  <si>
    <t>15:00 / Ст. 7</t>
  </si>
  <si>
    <t>02.05</t>
  </si>
  <si>
    <t>№ матча в сетке</t>
  </si>
  <si>
    <t>ПЕРВЕНСТВО РОССИИ</t>
  </si>
  <si>
    <t>14:30 / Ст. 3</t>
  </si>
  <si>
    <t>14:30 / Ст. 7</t>
  </si>
  <si>
    <t>среди юношей и девушек 1992 года рождения и моложе.</t>
  </si>
  <si>
    <t>судья МК Малова Г.Е.</t>
  </si>
  <si>
    <t>судья ВК  Куринец Е.А.</t>
  </si>
  <si>
    <t>01.05</t>
  </si>
  <si>
    <t>29.05</t>
  </si>
  <si>
    <t>10:50 / Ст. 1</t>
  </si>
  <si>
    <t>29.04</t>
  </si>
  <si>
    <t>10:50 / Ст. 2</t>
  </si>
  <si>
    <t>30.04</t>
  </si>
  <si>
    <t>15:00 / Ст. 3</t>
  </si>
  <si>
    <t>11:30 / Ст. 1</t>
  </si>
  <si>
    <t>ЖЕЛУБЕНКОВ Александр</t>
  </si>
  <si>
    <t>26.01.1993</t>
  </si>
  <si>
    <t>Дубна</t>
  </si>
  <si>
    <t>Московская обл.</t>
  </si>
  <si>
    <t>Асриян Г.А.</t>
  </si>
  <si>
    <t>ГАДИЕВ Вильдан</t>
  </si>
  <si>
    <t>26.09.1992</t>
  </si>
  <si>
    <t>Сорочинск Оренб.о.</t>
  </si>
  <si>
    <t>Оренбургская обл</t>
  </si>
  <si>
    <t>Лебедев В.В.</t>
  </si>
  <si>
    <t>ВНУКОВ Артем</t>
  </si>
  <si>
    <t>10.11.1992</t>
  </si>
  <si>
    <t>Самара</t>
  </si>
  <si>
    <t>Краснодарский кр.</t>
  </si>
  <si>
    <t>Павленко В.П. Царитов А.А.</t>
  </si>
  <si>
    <t>КУИМОВ Филипп</t>
  </si>
  <si>
    <t>12.07.1994</t>
  </si>
  <si>
    <t>Краснодар</t>
  </si>
  <si>
    <t>Казанцев М.А.</t>
  </si>
  <si>
    <t>БЕЛИКОВ Максим</t>
  </si>
  <si>
    <t>16.03.1992</t>
  </si>
  <si>
    <t>Самарская обл.</t>
  </si>
  <si>
    <t>Павленко В.П.</t>
  </si>
  <si>
    <t>КИРИЛЛОВ Никита</t>
  </si>
  <si>
    <t>26.03.1994</t>
  </si>
  <si>
    <t>Москва</t>
  </si>
  <si>
    <t>г. Москва</t>
  </si>
  <si>
    <t>Ступаченко Л.Н. Полынева М.Д.</t>
  </si>
  <si>
    <t>ШАМИН Илья</t>
  </si>
  <si>
    <t>17.12.1993</t>
  </si>
  <si>
    <t>Екатеринбург</t>
  </si>
  <si>
    <t>Свердловская обл</t>
  </si>
  <si>
    <t>Селифонов Ю.Г. Малышкин В.В.</t>
  </si>
  <si>
    <t>ЦЫБИН Андрей</t>
  </si>
  <si>
    <t>17.10.1993</t>
  </si>
  <si>
    <t>С.-Петербург</t>
  </si>
  <si>
    <t>г. С.-Петербург</t>
  </si>
  <si>
    <t>Куниченко А.С.</t>
  </si>
  <si>
    <t>ЩЕТИНКИН Кирилл</t>
  </si>
  <si>
    <t>29.04.1993</t>
  </si>
  <si>
    <t>Ахмедов, Павленко В.П.</t>
  </si>
  <si>
    <t>ТИМОФЕЕВ Федор</t>
  </si>
  <si>
    <t>14.07.1992</t>
  </si>
  <si>
    <t>Тимофеева Р.А.</t>
  </si>
  <si>
    <t>ПЕТУХОВ Андрей</t>
  </si>
  <si>
    <t>22.01.1995</t>
  </si>
  <si>
    <t>ВОРОБЬЕВ Кирилл</t>
  </si>
  <si>
    <t>11.11.1992</t>
  </si>
  <si>
    <t>Архангельск</t>
  </si>
  <si>
    <t>Архангельская обл</t>
  </si>
  <si>
    <t>Хорьков Банников</t>
  </si>
  <si>
    <t>ГРИШЕНИН Денис</t>
  </si>
  <si>
    <t>05.01.1992</t>
  </si>
  <si>
    <t>Эдель Е.О.</t>
  </si>
  <si>
    <t>ШАКУТИН Степан</t>
  </si>
  <si>
    <t>16.02.1992</t>
  </si>
  <si>
    <t>КОТЛЯРОВ Никита</t>
  </si>
  <si>
    <t>07.03.1992</t>
  </si>
  <si>
    <t>Эльберт А.М.</t>
  </si>
  <si>
    <t>ЕЛИЗАРОВ Сергей</t>
  </si>
  <si>
    <t>10.10.1992</t>
  </si>
  <si>
    <t>Хогоев С.Р.,Шевцова Ю.В.</t>
  </si>
  <si>
    <t>ШАТАЛКИН Максим</t>
  </si>
  <si>
    <t>27.08.1994</t>
  </si>
  <si>
    <t>ГРУЗДОВ Евгений</t>
  </si>
  <si>
    <t>04.07.1993</t>
  </si>
  <si>
    <t>Петрозаводск</t>
  </si>
  <si>
    <t>р. Карелия</t>
  </si>
  <si>
    <t>Родичкины Л.Ю., С.Н.</t>
  </si>
  <si>
    <t>ТИМИН Егор</t>
  </si>
  <si>
    <t>09.03.1994</t>
  </si>
  <si>
    <t>СЕМЕРИКОВ Кирилл</t>
  </si>
  <si>
    <t>01.04.1993</t>
  </si>
  <si>
    <t>САВИНОВ Максим</t>
  </si>
  <si>
    <t>14.07.1993</t>
  </si>
  <si>
    <t>Савинов Ю.Н.</t>
  </si>
  <si>
    <t>ТИМОШИН Богдан</t>
  </si>
  <si>
    <t>02.04.1992</t>
  </si>
  <si>
    <t>ПАМШЕВ Никита</t>
  </si>
  <si>
    <t>09.06.1992</t>
  </si>
  <si>
    <t>Оренбург</t>
  </si>
  <si>
    <t>Азважинский С.В.</t>
  </si>
  <si>
    <t>МИТРОФАНОВ Илья</t>
  </si>
  <si>
    <t>23.07.1992</t>
  </si>
  <si>
    <t>Серпухов М.о.</t>
  </si>
  <si>
    <t>Кателкина Е.В.</t>
  </si>
  <si>
    <t>ПИНЯСКИН Владислав</t>
  </si>
  <si>
    <t>31.05.1993</t>
  </si>
  <si>
    <t>Новокузнецк Кем.о.</t>
  </si>
  <si>
    <t>Кемеровская обл.</t>
  </si>
  <si>
    <t>Евтеев Д Грошев И. Постников И.</t>
  </si>
  <si>
    <t>ШЕРСТЯНЫХ Альберт</t>
  </si>
  <si>
    <t>27.11.1993</t>
  </si>
  <si>
    <t>Мичков А.С. Гурьев А.С.</t>
  </si>
  <si>
    <t>ПОВСТЯНЫЙ Петр</t>
  </si>
  <si>
    <t>26.08.1994</t>
  </si>
  <si>
    <t>Спиридонов Л.Н. Спиридонова Е.И.</t>
  </si>
  <si>
    <t>КРЕГЕЛЬ Дмитрий</t>
  </si>
  <si>
    <t>29.09.1992</t>
  </si>
  <si>
    <t>МАЛЬЦЕВ Александр</t>
  </si>
  <si>
    <t>28.03.1992</t>
  </si>
  <si>
    <t>ЖАРКО Олег</t>
  </si>
  <si>
    <t>СКАЛИХИН Вадим</t>
  </si>
  <si>
    <t>09.03.1993</t>
  </si>
  <si>
    <t>Невинномысск  Ст.кр.</t>
  </si>
  <si>
    <t>Ставропольский кр</t>
  </si>
  <si>
    <t>Скалихин В.А.</t>
  </si>
  <si>
    <t>ЕФРОЙКИН Максим</t>
  </si>
  <si>
    <t>15.11.1995</t>
  </si>
  <si>
    <t>Татарских М.Г.</t>
  </si>
  <si>
    <t>ТИМОФЕЕВ Николай</t>
  </si>
  <si>
    <t>06.04.1992</t>
  </si>
  <si>
    <t>Мичков А.С.</t>
  </si>
  <si>
    <t>ШВЕЦ Кирилл</t>
  </si>
  <si>
    <t>14.02.1995</t>
  </si>
  <si>
    <t>ЕВГЛЕВСКИЙ Георгий</t>
  </si>
  <si>
    <t>19.02.1994</t>
  </si>
  <si>
    <t>Ступаченко Л.Н., Полынева М.Д.</t>
  </si>
  <si>
    <t>ПРОКОФЬЕВ Андрей</t>
  </si>
  <si>
    <t>23.12.1993</t>
  </si>
  <si>
    <t>Михайловское  Яр.о.</t>
  </si>
  <si>
    <t>Ярославская обл.</t>
  </si>
  <si>
    <t>Маракулин С.И.</t>
  </si>
  <si>
    <t>ВАКУЛИН Денис</t>
  </si>
  <si>
    <t>28.02.1992</t>
  </si>
  <si>
    <t>Абакан Хакасия</t>
  </si>
  <si>
    <t>Хакасия</t>
  </si>
  <si>
    <t>Нагибневы Т.Д. Д.В.</t>
  </si>
  <si>
    <t>ЗАХАРОВ Дмитрий</t>
  </si>
  <si>
    <t>10.05.1995</t>
  </si>
  <si>
    <t>Альметьевск Тат.</t>
  </si>
  <si>
    <t>р. Татарстан</t>
  </si>
  <si>
    <t>Зарубежнов А.Н. Захаров С.В.</t>
  </si>
  <si>
    <t>ЕНИКЕЕВ Владислав</t>
  </si>
  <si>
    <t>06.08.1993</t>
  </si>
  <si>
    <t>Щесюк В.Д.</t>
  </si>
  <si>
    <t>ЛИХАЧЕВ Алексей</t>
  </si>
  <si>
    <t>19.01.1993</t>
  </si>
  <si>
    <t>Н.Тагил</t>
  </si>
  <si>
    <t>Бургановы Ф.Ф.</t>
  </si>
  <si>
    <t>БОНДАРЕВ Александр</t>
  </si>
  <si>
    <t>25.04.1992</t>
  </si>
  <si>
    <t>Каневская Красн. кр.</t>
  </si>
  <si>
    <t>Мичков А.С. Гладких Д.А.</t>
  </si>
  <si>
    <t>ТАЛАМАНОВ Иван</t>
  </si>
  <si>
    <t>09.07.1993</t>
  </si>
  <si>
    <t>ЛАВРЕНТЬЕВ Александр</t>
  </si>
  <si>
    <t>11.09.1992</t>
  </si>
  <si>
    <t>Орехово-Зуево</t>
  </si>
  <si>
    <t>Белякова С.М. Завьялов А.</t>
  </si>
  <si>
    <t>ШАПОШНИКОВ Степан</t>
  </si>
  <si>
    <t>17.05.1996</t>
  </si>
  <si>
    <t>ПЕТРОВ Антон</t>
  </si>
  <si>
    <t>23.09.1993</t>
  </si>
  <si>
    <t>Воткинск       Удмурдия</t>
  </si>
  <si>
    <t>Удмуртская р.</t>
  </si>
  <si>
    <t>Иванов Н.Г.</t>
  </si>
  <si>
    <t>КУСТОВ Игорь</t>
  </si>
  <si>
    <t>29.06.1992</t>
  </si>
  <si>
    <t>Мичков А.С.Гурьев А.С.</t>
  </si>
  <si>
    <t>МЕЛИХОВ Никита</t>
  </si>
  <si>
    <t>30.09.1994</t>
  </si>
  <si>
    <t>Семенова С.Д.</t>
  </si>
  <si>
    <t>ДЕРГУНОВ Андрей</t>
  </si>
  <si>
    <t>22.04.1992</t>
  </si>
  <si>
    <t>Мокшан  Пенз.о.</t>
  </si>
  <si>
    <t>Пензенская обл</t>
  </si>
  <si>
    <t>Талышев А.А.</t>
  </si>
  <si>
    <t xml:space="preserve">МУХОРТОВ Андрей </t>
  </si>
  <si>
    <t>17.08.1993</t>
  </si>
  <si>
    <t xml:space="preserve">Амурская обл </t>
  </si>
  <si>
    <t>Гусев О,В Фахров В.</t>
  </si>
  <si>
    <t>РОСЛЯКОВ Андрей</t>
  </si>
  <si>
    <t>07.02.1994</t>
  </si>
  <si>
    <t>Челябинск</t>
  </si>
  <si>
    <t>Челябинская обл</t>
  </si>
  <si>
    <t>Голышев В.В.</t>
  </si>
  <si>
    <t xml:space="preserve">КИРЬЯНОВ Игорь </t>
  </si>
  <si>
    <t>02.02.1993</t>
  </si>
  <si>
    <t>Барнаул</t>
  </si>
  <si>
    <t>Алтайский кр</t>
  </si>
  <si>
    <t>Коваль Г.В., Абрамов Е.А.</t>
  </si>
  <si>
    <t>ШАВАЛКИН Семен</t>
  </si>
  <si>
    <t>22.07.1992</t>
  </si>
  <si>
    <t>Храмкова М.А.</t>
  </si>
  <si>
    <t>СОЛОВЬЕВ Иван</t>
  </si>
  <si>
    <t>12.12.1992</t>
  </si>
  <si>
    <t>Ярославль</t>
  </si>
  <si>
    <t>ЛЕГЕНЬКИЙ Александр</t>
  </si>
  <si>
    <t>Артем        Прим.кр.</t>
  </si>
  <si>
    <t>Приморский край</t>
  </si>
  <si>
    <t>Гарифулин В.К.</t>
  </si>
  <si>
    <t>ЛЕБЕДЕВ Максим</t>
  </si>
  <si>
    <t>11.05.1995</t>
  </si>
  <si>
    <t>МИЛИНКА Владислав</t>
  </si>
  <si>
    <t>03.05.1995</t>
  </si>
  <si>
    <t>Абинск</t>
  </si>
  <si>
    <t>Черняк В.Г.</t>
  </si>
  <si>
    <t>САВЕЛЬЕВ Сергей</t>
  </si>
  <si>
    <t>06.12.1994</t>
  </si>
  <si>
    <t>Ставрополь</t>
  </si>
  <si>
    <t>Арзуманов В.А.</t>
  </si>
  <si>
    <t>МЕДВЕДЕВ Денис</t>
  </si>
  <si>
    <t>22.03.1995</t>
  </si>
  <si>
    <t>Пенза</t>
  </si>
  <si>
    <t>Нырков А.Н.</t>
  </si>
  <si>
    <t>СЕМЕНОВ Андрей</t>
  </si>
  <si>
    <t>27.10.1997</t>
  </si>
  <si>
    <t>Злобин С.В.</t>
  </si>
  <si>
    <t xml:space="preserve">ПИНАЕВ Алексей </t>
  </si>
  <si>
    <t>09.04.1992</t>
  </si>
  <si>
    <t>ГУСЕВ Владислав</t>
  </si>
  <si>
    <t>04.03.1994</t>
  </si>
  <si>
    <t>Благовещенск</t>
  </si>
  <si>
    <t>Амурская обл</t>
  </si>
  <si>
    <t>Гусев О,В</t>
  </si>
  <si>
    <t xml:space="preserve">МЕЛКУЕВ Семен </t>
  </si>
  <si>
    <t>17.04.1995</t>
  </si>
  <si>
    <t>Медвежьегорск</t>
  </si>
  <si>
    <t>Чайников Н.Э.</t>
  </si>
  <si>
    <t>САРЫЧЕВ Сергей</t>
  </si>
  <si>
    <t>29.10.1995</t>
  </si>
  <si>
    <t>Семибратово Яр.о.</t>
  </si>
  <si>
    <t>Минина О.В.Корсаков Е.В.</t>
  </si>
  <si>
    <t>ЗЕМЕЦКАС Евгений</t>
  </si>
  <si>
    <t>02.06.1993</t>
  </si>
  <si>
    <t>Калининград</t>
  </si>
  <si>
    <t>Калининградская обл</t>
  </si>
  <si>
    <t>Земецкене Т.И.</t>
  </si>
  <si>
    <t>РЯБОВА Татьяна</t>
  </si>
  <si>
    <t>30.07.1992</t>
  </si>
  <si>
    <t>Спиридонов В.В., Спиридонова Е.И.</t>
  </si>
  <si>
    <t>ГОЛУБЕВА Анастасия</t>
  </si>
  <si>
    <t>06.06.1992</t>
  </si>
  <si>
    <t>Лошкарева Н.Г.</t>
  </si>
  <si>
    <t>КОЦЮР Валерия</t>
  </si>
  <si>
    <t>11.06.1992</t>
  </si>
  <si>
    <t>Свердловская обл.</t>
  </si>
  <si>
    <t>Павленко В.П. Малышкин В.В.</t>
  </si>
  <si>
    <t>БЛАЖКО Анна</t>
  </si>
  <si>
    <t>02.09.1994</t>
  </si>
  <si>
    <t>Хогоев С.Р. Шевцова Ю.В.</t>
  </si>
  <si>
    <t>ИВАХИНА Татьяна</t>
  </si>
  <si>
    <t>20.01.1992</t>
  </si>
  <si>
    <t>Ивахин А.</t>
  </si>
  <si>
    <t>ГЛАДЫШЕВА Наталья</t>
  </si>
  <si>
    <t>01.07.1992</t>
  </si>
  <si>
    <t>Попова Т.А.</t>
  </si>
  <si>
    <t>ГРИГОРЬЕВА Ксения</t>
  </si>
  <si>
    <t>16.06.1992</t>
  </si>
  <si>
    <t>Петрозаводск Кар.</t>
  </si>
  <si>
    <t>Нижегородская обл.</t>
  </si>
  <si>
    <t>Ремизов В.Н.Шарова М.М.</t>
  </si>
  <si>
    <t>ЕРМАКОВА Екатерина</t>
  </si>
  <si>
    <t>14.08.1994</t>
  </si>
  <si>
    <t>Маракулин С.И., Овечкин В.И.</t>
  </si>
  <si>
    <t>СТЕПАНОВА Анна</t>
  </si>
  <si>
    <t>21.02.1992</t>
  </si>
  <si>
    <t>ЛЕБЕДЕВА Виктория</t>
  </si>
  <si>
    <t>12.09.1992</t>
  </si>
  <si>
    <t>Казань  Тат.</t>
  </si>
  <si>
    <t>Р.Татарстан</t>
  </si>
  <si>
    <t>Степанов Р.В.Князев П.А.</t>
  </si>
  <si>
    <t>ПОДНОСОВА Евгения</t>
  </si>
  <si>
    <t>02.02.1994</t>
  </si>
  <si>
    <t>ГладкихТ.А. Мичков А.С.</t>
  </si>
  <si>
    <t>ГУСЕВА Екатерина</t>
  </si>
  <si>
    <t>29.01.1996</t>
  </si>
  <si>
    <t>Н.Новгород</t>
  </si>
  <si>
    <t>Ремизов В.Н.Перевезенцев М.В.</t>
  </si>
  <si>
    <t xml:space="preserve">РОССИХИНА Анна </t>
  </si>
  <si>
    <t>28.01.1995</t>
  </si>
  <si>
    <t>Ступаченко Л.Н.,Полынева М.Д.</t>
  </si>
  <si>
    <t>ЕФИМОВА Ксения</t>
  </si>
  <si>
    <t>14.02.1992</t>
  </si>
  <si>
    <t>Чебоксары  Чув.</t>
  </si>
  <si>
    <t>Чувашская респ.</t>
  </si>
  <si>
    <t>Насыров К.М. Леонтьев Е.М.</t>
  </si>
  <si>
    <t>ЗАРЫПОВА Ксения</t>
  </si>
  <si>
    <t>Воробьев Чиченев</t>
  </si>
  <si>
    <t>НАУМОВА Екатерина</t>
  </si>
  <si>
    <t>23.04.1995</t>
  </si>
  <si>
    <t>МОХНАЧЕВА Ольга</t>
  </si>
  <si>
    <t>18.10.1993</t>
  </si>
  <si>
    <t>Самарская обл</t>
  </si>
  <si>
    <t>Вязова Е.Л.,Мохначева Е.Ю.</t>
  </si>
  <si>
    <t>СОФРОНОВА  Александра</t>
  </si>
  <si>
    <t>14.05.1993</t>
  </si>
  <si>
    <t>г.С.-Петербург</t>
  </si>
  <si>
    <t>САФИНА Виолетта</t>
  </si>
  <si>
    <t>23.11.1994</t>
  </si>
  <si>
    <t>Ахмедов В.Р.</t>
  </si>
  <si>
    <t>РОДИОНОВА Маринэ</t>
  </si>
  <si>
    <t>ДЕМЬЯНОВА Юлия</t>
  </si>
  <si>
    <t>02.10.1992</t>
  </si>
  <si>
    <t>Павленко В.П. Клюев А.М.</t>
  </si>
  <si>
    <t>МЕЛЬНИКОВА Виктория</t>
  </si>
  <si>
    <t>26.02.1995</t>
  </si>
  <si>
    <t>МОЗЯКИНА Надежда</t>
  </si>
  <si>
    <t>КУЛИКОВА Ольга</t>
  </si>
  <si>
    <t>14.06.1993</t>
  </si>
  <si>
    <t>Чуева И.А.</t>
  </si>
  <si>
    <t>ХЛЫЗОВА Елизавета</t>
  </si>
  <si>
    <t>09.11.1996</t>
  </si>
  <si>
    <t>КУСКОВА Дарья</t>
  </si>
  <si>
    <t>30.11.1993</t>
  </si>
  <si>
    <t>Казаковы Н.Ф. С.В.</t>
  </si>
  <si>
    <t>БУЛАНКИНА Анна</t>
  </si>
  <si>
    <t>17.08.1992</t>
  </si>
  <si>
    <t>ОВЧИННИКОВА Ольга</t>
  </si>
  <si>
    <t>25.02.1992</t>
  </si>
  <si>
    <t>УЛУДИНЦЕВА Елена</t>
  </si>
  <si>
    <t>18.01.1992</t>
  </si>
  <si>
    <t>Чусовской Е.Д.</t>
  </si>
  <si>
    <t>ДАШКЕВИЧ Ксения</t>
  </si>
  <si>
    <t>10.08.1992</t>
  </si>
  <si>
    <t>Кемерово</t>
  </si>
  <si>
    <t>Кемеровская обл</t>
  </si>
  <si>
    <t>Дашкевич Л.В.</t>
  </si>
  <si>
    <t>ЯРОШЕВИЧ Юлия</t>
  </si>
  <si>
    <t>29.10.1993</t>
  </si>
  <si>
    <t>ОСЕТРИНА Екатерина</t>
  </si>
  <si>
    <t>23.09.1994</t>
  </si>
  <si>
    <t>Казань</t>
  </si>
  <si>
    <t>респ. Татарстан</t>
  </si>
  <si>
    <t>Степанов Р.В.Александров А.В.</t>
  </si>
  <si>
    <t>ТИТОВА Ксения</t>
  </si>
  <si>
    <t>25.06.1994</t>
  </si>
  <si>
    <t xml:space="preserve">ГИБАЙДУЛИНА Алина </t>
  </si>
  <si>
    <t>18.03.1995</t>
  </si>
  <si>
    <t>Владивосток</t>
  </si>
  <si>
    <t>Приморский кр</t>
  </si>
  <si>
    <t>Мугурдумов Г.М.</t>
  </si>
  <si>
    <t>ФОМИНА Анастасия</t>
  </si>
  <si>
    <t>Чита</t>
  </si>
  <si>
    <t>Читинская обл</t>
  </si>
  <si>
    <t>Доронин А.Н.</t>
  </si>
  <si>
    <t>ШОХОВА Наталья</t>
  </si>
  <si>
    <t>26.12.1994</t>
  </si>
  <si>
    <t>СУТОРМИНА Алина</t>
  </si>
  <si>
    <t>24.04.1993</t>
  </si>
  <si>
    <t>ЗАИКИНА Анастасия</t>
  </si>
  <si>
    <t>21.08.1993</t>
  </si>
  <si>
    <t>Чичинев А.В., Вороьев В.А.</t>
  </si>
  <si>
    <t>ВОРОБЬЕВА Виктория</t>
  </si>
  <si>
    <t>05.09.1993</t>
  </si>
  <si>
    <t>Воронеж</t>
  </si>
  <si>
    <t>Воронежская обл</t>
  </si>
  <si>
    <t>Абакумова И.А.</t>
  </si>
  <si>
    <t>ЧЕРНОВА Дарья</t>
  </si>
  <si>
    <t>21.04.1997</t>
  </si>
  <si>
    <t>Брусин С.Б., Кашулина А.И.</t>
  </si>
  <si>
    <t>ГРЕЧИШНИКОВА Кристина</t>
  </si>
  <si>
    <t>06.04.1996</t>
  </si>
  <si>
    <t>Челябинская обл.</t>
  </si>
  <si>
    <t>КРЫЛОВА Мария</t>
  </si>
  <si>
    <t>16.10.1993</t>
  </si>
  <si>
    <t>Славянск н/К</t>
  </si>
  <si>
    <t>Крылов В.К.</t>
  </si>
  <si>
    <t>АНИСИМОВА Анна</t>
  </si>
  <si>
    <t>05.12.1994</t>
  </si>
  <si>
    <t xml:space="preserve">СУХОРУКОВА Софья </t>
  </si>
  <si>
    <t>15.02.1996</t>
  </si>
  <si>
    <t>ЗАХАРОВА Оксана</t>
  </si>
  <si>
    <t>11.09.1994</t>
  </si>
  <si>
    <t>Гусев В.В.</t>
  </si>
  <si>
    <t>САЛЕЕВА Ксения</t>
  </si>
  <si>
    <t>05.01.1996</t>
  </si>
  <si>
    <t>СИНЦОВА Мария</t>
  </si>
  <si>
    <t>03.07.1994</t>
  </si>
  <si>
    <t>Подольск М.о.</t>
  </si>
  <si>
    <t>Московская обл</t>
  </si>
  <si>
    <t>Застрешкина Т.В. Цой Л.Н.</t>
  </si>
  <si>
    <t>ОХОТНИКОВА Екатерина</t>
  </si>
  <si>
    <t>30.03.1994</t>
  </si>
  <si>
    <t>Сеничева М.Г.</t>
  </si>
  <si>
    <t>ГУЛЕВСКАЯ Лиана</t>
  </si>
  <si>
    <t>18.01.1995</t>
  </si>
  <si>
    <t>Липецк</t>
  </si>
  <si>
    <t>Липецкая обл</t>
  </si>
  <si>
    <t>Гулевский В.Ю.</t>
  </si>
  <si>
    <t>КОКАРЕВА Софья</t>
  </si>
  <si>
    <t>07.09.1995</t>
  </si>
  <si>
    <t>БИКЕЕВА Полина</t>
  </si>
  <si>
    <t>03.06.1997</t>
  </si>
  <si>
    <t>Каменев А.Ю.Бикеева О.Б.</t>
  </si>
  <si>
    <t>ХАРЛАМОВА Юлия</t>
  </si>
  <si>
    <t>27.02.1993</t>
  </si>
  <si>
    <t>ПОПОВА Любовь</t>
  </si>
  <si>
    <t>24.12.1995</t>
  </si>
  <si>
    <t>КЛИМОЧКИНА Яна</t>
  </si>
  <si>
    <t>23.06.1992</t>
  </si>
  <si>
    <t>Бургановы Ф.Ф. В.В.</t>
  </si>
  <si>
    <t>ШАХОВА Юлия</t>
  </si>
  <si>
    <t>10.03.1994</t>
  </si>
  <si>
    <t>Ростов н.Д.</t>
  </si>
  <si>
    <t>Ростовская обл</t>
  </si>
  <si>
    <t xml:space="preserve">ЛЕГОСТАЕВА Вероника </t>
  </si>
  <si>
    <t>06.07.1995</t>
  </si>
  <si>
    <t>Архангельская обл.</t>
  </si>
  <si>
    <t>Катышев С.А.</t>
  </si>
  <si>
    <t xml:space="preserve">КОНЦУНТЕЙЛО Наталья </t>
  </si>
  <si>
    <t>19.11.1994</t>
  </si>
  <si>
    <t>БРЕДНИКОВА Арина</t>
  </si>
  <si>
    <t>21.02.1995</t>
  </si>
  <si>
    <t>Рыбинск</t>
  </si>
  <si>
    <t>Титова И.В.</t>
  </si>
  <si>
    <t>НЕЛЮБИНА Ольга</t>
  </si>
  <si>
    <t>19.08.1993</t>
  </si>
  <si>
    <t>ЛЕПКАЛОВА Елена</t>
  </si>
  <si>
    <t>11.11.1994</t>
  </si>
  <si>
    <t>Новошахтинск</t>
  </si>
  <si>
    <t>КЛИМЧЕНКО Виктория</t>
  </si>
  <si>
    <t>09.02.1995</t>
  </si>
  <si>
    <t>Черкесск       РКЧ</t>
  </si>
  <si>
    <t>Карачаево-Черкес р.</t>
  </si>
  <si>
    <t>Додтуев  П.С.</t>
  </si>
  <si>
    <t>МОЧАЛОВА Анастасия</t>
  </si>
  <si>
    <t>27.01.1997</t>
  </si>
  <si>
    <t>ЧЕРНОВА Александра</t>
  </si>
  <si>
    <t>02.03.1996</t>
  </si>
  <si>
    <t>МАУРИНА Анна</t>
  </si>
  <si>
    <t>01.08.1996</t>
  </si>
  <si>
    <t>р.Карелия</t>
  </si>
  <si>
    <t>Арх</t>
  </si>
  <si>
    <t>Лип</t>
  </si>
  <si>
    <t>Рост</t>
  </si>
  <si>
    <t>Ганин</t>
  </si>
  <si>
    <t>Березин</t>
  </si>
  <si>
    <t>Удмуртская</t>
  </si>
  <si>
    <t>ШАВАЛКИН С.</t>
  </si>
  <si>
    <t>РАДИОНОВСКИЙ И.</t>
  </si>
  <si>
    <t>ГАНИН А.</t>
  </si>
  <si>
    <t>БЕРЕЗИН</t>
  </si>
  <si>
    <t>МосОбл</t>
  </si>
  <si>
    <t>ШАВАЛКИН</t>
  </si>
  <si>
    <t>РАДИОНОВСКИЙ</t>
  </si>
  <si>
    <t>Сам</t>
  </si>
  <si>
    <t>Кемер</t>
  </si>
  <si>
    <t>Тат</t>
  </si>
  <si>
    <t>ГАНИН</t>
  </si>
  <si>
    <t xml:space="preserve"> Ярос</t>
  </si>
  <si>
    <t>Алт</t>
  </si>
  <si>
    <t>Прим</t>
  </si>
  <si>
    <t>Кар</t>
  </si>
  <si>
    <t>4.1.9.</t>
  </si>
  <si>
    <t>1.1.8</t>
  </si>
  <si>
    <t>10.-10.6.13.</t>
  </si>
  <si>
    <t>4.7.6</t>
  </si>
  <si>
    <t>9.9.-5.9</t>
  </si>
  <si>
    <t>7.6.10</t>
  </si>
  <si>
    <t>7.-10.6.8</t>
  </si>
  <si>
    <t>-4.6.10.7</t>
  </si>
  <si>
    <t>-8.6.6.1</t>
  </si>
  <si>
    <t>10.-7.4.8</t>
  </si>
  <si>
    <t>8.-6.6.6</t>
  </si>
  <si>
    <t>-11.5.3.-11.6</t>
  </si>
  <si>
    <t>-9.-15.6.6.12</t>
  </si>
  <si>
    <t>7.4.5</t>
  </si>
  <si>
    <t>4.4.-9.2</t>
  </si>
  <si>
    <t>6.-4.7.7</t>
  </si>
  <si>
    <t>7.-7.6.11</t>
  </si>
  <si>
    <t>-7.4.-10.5.14</t>
  </si>
  <si>
    <t>8.6.9</t>
  </si>
  <si>
    <t>8.7.-9.10</t>
  </si>
  <si>
    <t>6.5.8</t>
  </si>
  <si>
    <t>Шавалкин</t>
  </si>
  <si>
    <t>Радионовский</t>
  </si>
  <si>
    <t>4.10.8</t>
  </si>
  <si>
    <t>8.6.-10.4</t>
  </si>
  <si>
    <t>7.7.8</t>
  </si>
  <si>
    <t>8.9.8</t>
  </si>
  <si>
    <t>9.-8.8.5</t>
  </si>
  <si>
    <t>9.-9.5.9</t>
  </si>
  <si>
    <t>9.-8.6.8</t>
  </si>
  <si>
    <t>7.6.14</t>
  </si>
  <si>
    <t>7.6.-5.5</t>
  </si>
  <si>
    <t>WL</t>
  </si>
  <si>
    <t>9.8.-9.11</t>
  </si>
  <si>
    <t>-9.4.4.8</t>
  </si>
  <si>
    <t>-3.9.11.5</t>
  </si>
  <si>
    <t>1.5.-10.4</t>
  </si>
  <si>
    <t>-6.6.5.8</t>
  </si>
  <si>
    <t>9.-11.3.4</t>
  </si>
  <si>
    <t>9.9.9</t>
  </si>
  <si>
    <t>-3.6.-13.8.10</t>
  </si>
  <si>
    <t>8.6.6</t>
  </si>
  <si>
    <t>-13.9.5.7</t>
  </si>
  <si>
    <t>11.8.9</t>
  </si>
  <si>
    <t>4.6.-10.16</t>
  </si>
  <si>
    <t>10.-9.3.-8.5</t>
  </si>
  <si>
    <t>9.-5.14.6</t>
  </si>
  <si>
    <t>х</t>
  </si>
  <si>
    <t>Сверд.</t>
  </si>
  <si>
    <t>СМЕШАННЫЕ ПАРЫ</t>
  </si>
  <si>
    <t>6.8.-9.6</t>
  </si>
  <si>
    <t>5.-8.-6.11.8</t>
  </si>
  <si>
    <t>13.-9.1-11.5.11</t>
  </si>
  <si>
    <t>-12.-9.8.7.6</t>
  </si>
  <si>
    <t>5.8.9</t>
  </si>
  <si>
    <t>-12.-10.8.11.6</t>
  </si>
  <si>
    <t>5.6.8</t>
  </si>
  <si>
    <t>2.9.8</t>
  </si>
  <si>
    <t>-7.7.8.9</t>
  </si>
  <si>
    <t>10.-9.5.9</t>
  </si>
  <si>
    <t>wl</t>
  </si>
  <si>
    <t>7.-7.-9.11.2</t>
  </si>
  <si>
    <t>6.12.-6.5.</t>
  </si>
  <si>
    <t>7.8.6</t>
  </si>
  <si>
    <t>4.5.6</t>
  </si>
  <si>
    <t>5.3.6</t>
  </si>
  <si>
    <t>13.5.6</t>
  </si>
  <si>
    <t>13.8.4</t>
  </si>
  <si>
    <t>2.11.-9.-10.13</t>
  </si>
  <si>
    <t>10.5.10</t>
  </si>
  <si>
    <t>4.8.9</t>
  </si>
  <si>
    <t>9.9.7</t>
  </si>
  <si>
    <t>8.-9.6.4</t>
  </si>
  <si>
    <t>8.6.-6.6</t>
  </si>
  <si>
    <t>3.6.-2.8</t>
  </si>
  <si>
    <t>-9.-7.5.9.7</t>
  </si>
  <si>
    <t>8.-6.3.-10.7</t>
  </si>
  <si>
    <t>7.-11.8.5</t>
  </si>
  <si>
    <t>10.-11.-4.4.8</t>
  </si>
  <si>
    <t>-10.6.9.-11.2</t>
  </si>
  <si>
    <t>11.11.-6.-9.10</t>
  </si>
  <si>
    <t>6.6.3</t>
  </si>
  <si>
    <t>8.2.8</t>
  </si>
  <si>
    <t>-4.9.10.-4.8</t>
  </si>
  <si>
    <t>10.7.-8.6</t>
  </si>
  <si>
    <t>-10.8.8.8</t>
  </si>
  <si>
    <t>11.7.-10.-7.8</t>
  </si>
  <si>
    <t>4.6.-7.4</t>
  </si>
  <si>
    <t>7.-7.8.-10.8</t>
  </si>
  <si>
    <t>5.8.-8.-5.7</t>
  </si>
  <si>
    <t>8.8.8</t>
  </si>
  <si>
    <t>-4.7.12.-12.4</t>
  </si>
  <si>
    <t>4.-9.7.3</t>
  </si>
  <si>
    <t>11.-9.7.7</t>
  </si>
  <si>
    <t>7.5.-7.2</t>
  </si>
  <si>
    <t>9.7.4</t>
  </si>
  <si>
    <t>11.2.3</t>
  </si>
  <si>
    <t>-9.8.-8.5.4</t>
  </si>
  <si>
    <t>11.-9.7.-9.2</t>
  </si>
  <si>
    <t>-9.8.4.6</t>
  </si>
  <si>
    <t>6.9.-7.-11.6</t>
  </si>
  <si>
    <t>-4.-10.6.9.6</t>
  </si>
  <si>
    <t>7.6.-8.6</t>
  </si>
  <si>
    <t>6.-7.6.6</t>
  </si>
  <si>
    <t>-11.6.7.-5.3</t>
  </si>
  <si>
    <t>8.-11.-10.7.6</t>
  </si>
  <si>
    <t>4.4.3</t>
  </si>
  <si>
    <t>-6.5.7.5</t>
  </si>
  <si>
    <t>-8.8.6.5</t>
  </si>
  <si>
    <t>13.8.6</t>
  </si>
  <si>
    <t>-9.9.-9.3.7</t>
  </si>
  <si>
    <t>6.5.-3.-8.8</t>
  </si>
  <si>
    <t>6.8.8</t>
  </si>
  <si>
    <t>10.8.-6.-7.9</t>
  </si>
  <si>
    <t>-11.5.4.-8.8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</si>
</sst>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\ hh:mm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&quot;öS&quot;\ #,##0;[Red]\-&quot;öS&quot;\ #,##0"/>
    <numFmt numFmtId="180" formatCode="&quot;öS&quot;\ #,##0.00;[Red]\-&quot;öS&quot;\ #,##0.00"/>
    <numFmt numFmtId="181" formatCode="[$-444]d\ mmmm\ yyyy"/>
    <numFmt numFmtId="182" formatCode="dd\.mm\.yyyy;@"/>
    <numFmt numFmtId="183" formatCode="[$-F400]h:mm:ss\ AM/PM"/>
    <numFmt numFmtId="184" formatCode="h:mm;@"/>
  </numFmts>
  <fonts count="99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1"/>
    </font>
    <font>
      <b/>
      <sz val="8"/>
      <name val="Times New Roman Cyr"/>
      <family val="1"/>
    </font>
    <font>
      <b/>
      <i/>
      <sz val="9"/>
      <name val="Times New Roman Cyr"/>
      <family val="1"/>
    </font>
    <font>
      <sz val="8"/>
      <name val="Times New Roman Cyr"/>
      <family val="1"/>
    </font>
    <font>
      <b/>
      <sz val="12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4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10"/>
      <name val="Times New Roman CYR"/>
      <family val="1"/>
    </font>
    <font>
      <b/>
      <sz val="8"/>
      <name val="Arial Cyr"/>
      <family val="0"/>
    </font>
    <font>
      <b/>
      <u val="single"/>
      <sz val="8"/>
      <color indexed="61"/>
      <name val="Times New Roman CYR"/>
      <family val="0"/>
    </font>
    <font>
      <b/>
      <sz val="8"/>
      <color indexed="61"/>
      <name val="Times New Roman CYR"/>
      <family val="0"/>
    </font>
    <font>
      <b/>
      <sz val="16"/>
      <color indexed="10"/>
      <name val="Times New Roman CYR"/>
      <family val="1"/>
    </font>
    <font>
      <b/>
      <sz val="7"/>
      <name val="Times New Roman CYR"/>
      <family val="1"/>
    </font>
    <font>
      <sz val="7"/>
      <name val="Times New Roman CYR"/>
      <family val="1"/>
    </font>
    <font>
      <b/>
      <sz val="7"/>
      <name val="Arial Cyr"/>
      <family val="0"/>
    </font>
    <font>
      <b/>
      <i/>
      <sz val="8"/>
      <name val="Times New Roman CYR"/>
      <family val="0"/>
    </font>
    <font>
      <b/>
      <i/>
      <sz val="8"/>
      <name val="Times New Roman Cyr"/>
      <family val="1"/>
    </font>
    <font>
      <b/>
      <i/>
      <sz val="8"/>
      <name val="Arial Cyr"/>
      <family val="0"/>
    </font>
    <font>
      <b/>
      <sz val="9"/>
      <name val="Times New Roman Cyr"/>
      <family val="1"/>
    </font>
    <font>
      <b/>
      <sz val="9"/>
      <name val="Arial Cyr"/>
      <family val="0"/>
    </font>
    <font>
      <b/>
      <sz val="8"/>
      <name val="Courier New Cyr"/>
      <family val="3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1"/>
    </font>
    <font>
      <b/>
      <i/>
      <sz val="12"/>
      <name val="Times New Roman"/>
      <family val="1"/>
    </font>
    <font>
      <b/>
      <sz val="12"/>
      <name val="Arial Narrow"/>
      <family val="2"/>
    </font>
    <font>
      <i/>
      <sz val="8"/>
      <name val="Times New Roman"/>
      <family val="1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Arial Cyr"/>
      <family val="0"/>
    </font>
    <font>
      <sz val="6"/>
      <name val="Arial Cyr"/>
      <family val="0"/>
    </font>
    <font>
      <sz val="10"/>
      <name val="Georgia"/>
      <family val="1"/>
    </font>
    <font>
      <sz val="11"/>
      <name val="Georgia"/>
      <family val="1"/>
    </font>
    <font>
      <b/>
      <sz val="20"/>
      <name val="Georgia"/>
      <family val="1"/>
    </font>
    <font>
      <b/>
      <sz val="12"/>
      <name val="Georgia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 CYR"/>
      <family val="1"/>
    </font>
    <font>
      <b/>
      <i/>
      <u val="single"/>
      <sz val="12"/>
      <name val="Times New Roman CYR"/>
      <family val="1"/>
    </font>
    <font>
      <i/>
      <sz val="8"/>
      <name val="Times New Roman Cyr"/>
      <family val="1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6"/>
      <name val="Times New Roman Cyr"/>
      <family val="1"/>
    </font>
    <font>
      <b/>
      <sz val="11"/>
      <name val="Arial Narrow"/>
      <family val="2"/>
    </font>
    <font>
      <i/>
      <sz val="9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7"/>
      <name val="Arial Narrow"/>
      <family val="2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43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2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7" borderId="0" applyNumberFormat="0" applyBorder="0" applyAlignment="0" applyProtection="0"/>
    <xf numFmtId="0" fontId="86" fillId="10" borderId="0" applyNumberFormat="0" applyBorder="0" applyAlignment="0" applyProtection="0"/>
    <xf numFmtId="0" fontId="86" fillId="3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9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3" borderId="0" applyNumberFormat="0" applyBorder="0" applyAlignment="0" applyProtection="0"/>
    <xf numFmtId="0" fontId="87" fillId="11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1" applyNumberFormat="0" applyAlignment="0" applyProtection="0"/>
    <xf numFmtId="0" fontId="89" fillId="2" borderId="2" applyNumberFormat="0" applyAlignment="0" applyProtection="0"/>
    <xf numFmtId="0" fontId="90" fillId="2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76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0" borderId="7" applyNumberFormat="0" applyAlignment="0" applyProtection="0"/>
    <xf numFmtId="0" fontId="67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1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4" borderId="0" applyNumberFormat="0" applyBorder="0" applyAlignment="0" applyProtection="0"/>
  </cellStyleXfs>
  <cellXfs count="592">
    <xf numFmtId="0" fontId="0" fillId="0" borderId="0" xfId="0" applyAlignment="1">
      <alignment/>
    </xf>
    <xf numFmtId="0" fontId="1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4" fillId="7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NumberFormat="1" applyAlignment="1">
      <alignment horizontal="center" vertical="center"/>
    </xf>
    <xf numFmtId="0" fontId="20" fillId="25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/>
    </xf>
    <xf numFmtId="0" fontId="20" fillId="25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left"/>
    </xf>
    <xf numFmtId="0" fontId="23" fillId="0" borderId="11" xfId="0" applyNumberFormat="1" applyFont="1" applyFill="1" applyBorder="1" applyAlignment="1">
      <alignment horizontal="left"/>
    </xf>
    <xf numFmtId="0" fontId="23" fillId="0" borderId="12" xfId="0" applyNumberFormat="1" applyFont="1" applyFill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5" fillId="0" borderId="0" xfId="0" applyNumberFormat="1" applyFont="1" applyAlignment="1">
      <alignment/>
    </xf>
    <xf numFmtId="0" fontId="20" fillId="25" borderId="0" xfId="0" applyNumberFormat="1" applyFont="1" applyFill="1" applyAlignment="1">
      <alignment horizontal="center"/>
    </xf>
    <xf numFmtId="0" fontId="20" fillId="25" borderId="12" xfId="0" applyNumberFormat="1" applyFont="1" applyFill="1" applyBorder="1" applyAlignment="1">
      <alignment horizontal="center"/>
    </xf>
    <xf numFmtId="0" fontId="20" fillId="26" borderId="11" xfId="0" applyNumberFormat="1" applyFont="1" applyFill="1" applyBorder="1" applyAlignment="1">
      <alignment horizontal="center"/>
    </xf>
    <xf numFmtId="0" fontId="20" fillId="26" borderId="0" xfId="0" applyNumberFormat="1" applyFont="1" applyFill="1" applyAlignment="1">
      <alignment horizontal="center"/>
    </xf>
    <xf numFmtId="0" fontId="21" fillId="26" borderId="0" xfId="0" applyNumberFormat="1" applyFont="1" applyFill="1" applyAlignment="1">
      <alignment horizontal="center"/>
    </xf>
    <xf numFmtId="0" fontId="20" fillId="26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1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1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7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26" fillId="7" borderId="12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6" fillId="7" borderId="11" xfId="0" applyNumberFormat="1" applyFont="1" applyFill="1" applyBorder="1" applyAlignment="1">
      <alignment horizontal="left"/>
    </xf>
    <xf numFmtId="0" fontId="26" fillId="7" borderId="0" xfId="0" applyNumberFormat="1" applyFont="1" applyFill="1" applyBorder="1" applyAlignment="1">
      <alignment horizontal="left"/>
    </xf>
    <xf numFmtId="0" fontId="27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28" fillId="27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14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20" fillId="25" borderId="15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20" fillId="27" borderId="11" xfId="0" applyNumberFormat="1" applyFont="1" applyFill="1" applyBorder="1" applyAlignment="1">
      <alignment horizontal="center"/>
    </xf>
    <xf numFmtId="0" fontId="20" fillId="27" borderId="0" xfId="0" applyNumberFormat="1" applyFont="1" applyFill="1" applyBorder="1" applyAlignment="1">
      <alignment horizontal="center"/>
    </xf>
    <xf numFmtId="0" fontId="26" fillId="7" borderId="12" xfId="0" applyNumberFormat="1" applyFont="1" applyFill="1" applyBorder="1" applyAlignment="1">
      <alignment horizontal="left"/>
    </xf>
    <xf numFmtId="0" fontId="26" fillId="7" borderId="11" xfId="0" applyNumberFormat="1" applyFont="1" applyFill="1" applyBorder="1" applyAlignment="1">
      <alignment horizontal="left"/>
    </xf>
    <xf numFmtId="0" fontId="26" fillId="7" borderId="0" xfId="0" applyNumberFormat="1" applyFont="1" applyFill="1" applyBorder="1" applyAlignment="1">
      <alignment horizontal="left"/>
    </xf>
    <xf numFmtId="0" fontId="26" fillId="7" borderId="11" xfId="0" applyNumberFormat="1" applyFont="1" applyFill="1" applyBorder="1" applyAlignment="1">
      <alignment/>
    </xf>
    <xf numFmtId="0" fontId="27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0" fontId="26" fillId="7" borderId="0" xfId="0" applyNumberFormat="1" applyFont="1" applyFill="1" applyAlignment="1">
      <alignment horizontal="left"/>
    </xf>
    <xf numFmtId="0" fontId="26" fillId="7" borderId="0" xfId="0" applyNumberFormat="1" applyFont="1" applyFill="1" applyAlignment="1">
      <alignment horizont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Alignment="1">
      <alignment/>
    </xf>
    <xf numFmtId="0" fontId="26" fillId="7" borderId="0" xfId="0" applyNumberFormat="1" applyFont="1" applyFill="1" applyAlignment="1">
      <alignment horizontal="left"/>
    </xf>
    <xf numFmtId="0" fontId="26" fillId="7" borderId="11" xfId="0" applyNumberFormat="1" applyFont="1" applyFill="1" applyBorder="1" applyAlignment="1">
      <alignment/>
    </xf>
    <xf numFmtId="0" fontId="20" fillId="25" borderId="0" xfId="0" applyNumberFormat="1" applyFont="1" applyFill="1" applyBorder="1" applyAlignment="1">
      <alignment horizontal="center"/>
    </xf>
    <xf numFmtId="0" fontId="20" fillId="27" borderId="12" xfId="0" applyNumberFormat="1" applyFont="1" applyFill="1" applyBorder="1" applyAlignment="1">
      <alignment horizontal="center"/>
    </xf>
    <xf numFmtId="0" fontId="28" fillId="27" borderId="12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/>
    </xf>
    <xf numFmtId="0" fontId="26" fillId="7" borderId="0" xfId="0" applyNumberFormat="1" applyFont="1" applyFill="1" applyBorder="1" applyAlignment="1">
      <alignment/>
    </xf>
    <xf numFmtId="0" fontId="26" fillId="7" borderId="12" xfId="0" applyNumberFormat="1" applyFont="1" applyFill="1" applyBorder="1" applyAlignment="1">
      <alignment/>
    </xf>
    <xf numFmtId="0" fontId="26" fillId="7" borderId="11" xfId="0" applyNumberFormat="1" applyFont="1" applyFill="1" applyBorder="1" applyAlignment="1">
      <alignment/>
    </xf>
    <xf numFmtId="0" fontId="26" fillId="7" borderId="0" xfId="0" applyNumberFormat="1" applyFont="1" applyFill="1" applyBorder="1" applyAlignment="1">
      <alignment/>
    </xf>
    <xf numFmtId="0" fontId="26" fillId="7" borderId="12" xfId="0" applyNumberFormat="1" applyFont="1" applyFill="1" applyBorder="1" applyAlignment="1">
      <alignment/>
    </xf>
    <xf numFmtId="0" fontId="26" fillId="7" borderId="11" xfId="0" applyNumberFormat="1" applyFont="1" applyFill="1" applyBorder="1" applyAlignment="1">
      <alignment/>
    </xf>
    <xf numFmtId="0" fontId="27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26" fillId="7" borderId="0" xfId="0" applyNumberFormat="1" applyFont="1" applyFill="1" applyBorder="1" applyAlignment="1">
      <alignment/>
    </xf>
    <xf numFmtId="0" fontId="29" fillId="0" borderId="10" xfId="0" applyNumberFormat="1" applyFont="1" applyBorder="1" applyAlignment="1">
      <alignment horizontal="center" vertical="center"/>
    </xf>
    <xf numFmtId="16" fontId="26" fillId="0" borderId="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16" fontId="26" fillId="0" borderId="0" xfId="0" applyNumberFormat="1" applyFont="1" applyAlignment="1">
      <alignment horizontal="left"/>
    </xf>
    <xf numFmtId="0" fontId="29" fillId="0" borderId="0" xfId="55">
      <alignment/>
      <protection/>
    </xf>
    <xf numFmtId="0" fontId="29" fillId="0" borderId="0" xfId="55" applyNumberFormat="1">
      <alignment/>
      <protection/>
    </xf>
    <xf numFmtId="0" fontId="41" fillId="0" borderId="10" xfId="0" applyNumberFormat="1" applyFont="1" applyFill="1" applyBorder="1" applyAlignment="1">
      <alignment horizontal="left" vertical="center"/>
    </xf>
    <xf numFmtId="0" fontId="41" fillId="0" borderId="18" xfId="0" applyNumberFormat="1" applyFont="1" applyFill="1" applyBorder="1" applyAlignment="1">
      <alignment horizontal="left" vertical="center"/>
    </xf>
    <xf numFmtId="0" fontId="41" fillId="0" borderId="19" xfId="0" applyNumberFormat="1" applyFont="1" applyFill="1" applyBorder="1" applyAlignment="1">
      <alignment horizontal="left" vertical="center"/>
    </xf>
    <xf numFmtId="0" fontId="41" fillId="0" borderId="17" xfId="0" applyNumberFormat="1" applyFont="1" applyFill="1" applyBorder="1" applyAlignment="1">
      <alignment horizontal="left" vertical="center"/>
    </xf>
    <xf numFmtId="0" fontId="41" fillId="0" borderId="16" xfId="0" applyNumberFormat="1" applyFont="1" applyFill="1" applyBorder="1" applyAlignment="1">
      <alignment horizontal="left" vertical="center"/>
    </xf>
    <xf numFmtId="0" fontId="20" fillId="2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43" fillId="7" borderId="10" xfId="55" applyFont="1" applyFill="1" applyBorder="1" applyAlignment="1" applyProtection="1">
      <alignment horizontal="center" vertical="center" wrapText="1"/>
      <protection hidden="1"/>
    </xf>
    <xf numFmtId="49" fontId="43" fillId="7" borderId="10" xfId="55" applyNumberFormat="1" applyFont="1" applyFill="1" applyBorder="1" applyAlignment="1" applyProtection="1">
      <alignment horizontal="center" vertical="center"/>
      <protection hidden="1"/>
    </xf>
    <xf numFmtId="0" fontId="43" fillId="7" borderId="10" xfId="55" applyNumberFormat="1" applyFont="1" applyFill="1" applyBorder="1" applyAlignment="1" applyProtection="1">
      <alignment horizontal="center" vertical="center"/>
      <protection hidden="1"/>
    </xf>
    <xf numFmtId="0" fontId="29" fillId="0" borderId="0" xfId="55" applyAlignment="1">
      <alignment horizontal="center" vertical="center"/>
      <protection/>
    </xf>
    <xf numFmtId="0" fontId="44" fillId="25" borderId="10" xfId="55" applyFont="1" applyFill="1" applyBorder="1" applyAlignment="1">
      <alignment horizontal="center"/>
      <protection/>
    </xf>
    <xf numFmtId="49" fontId="44" fillId="25" borderId="10" xfId="55" applyNumberFormat="1" applyFont="1" applyFill="1" applyBorder="1" applyAlignment="1">
      <alignment horizontal="center"/>
      <protection/>
    </xf>
    <xf numFmtId="49" fontId="45" fillId="25" borderId="10" xfId="55" applyNumberFormat="1" applyFont="1" applyFill="1" applyBorder="1" applyAlignment="1">
      <alignment horizontal="center"/>
      <protection/>
    </xf>
    <xf numFmtId="0" fontId="45" fillId="25" borderId="10" xfId="55" applyNumberFormat="1" applyFont="1" applyFill="1" applyBorder="1" applyAlignment="1">
      <alignment horizontal="center"/>
      <protection/>
    </xf>
    <xf numFmtId="0" fontId="44" fillId="25" borderId="10" xfId="55" applyNumberFormat="1" applyFont="1" applyFill="1" applyBorder="1" applyAlignment="1">
      <alignment horizontal="center"/>
      <protection/>
    </xf>
    <xf numFmtId="0" fontId="44" fillId="26" borderId="10" xfId="55" applyFont="1" applyFill="1" applyBorder="1" applyAlignment="1">
      <alignment horizontal="center"/>
      <protection/>
    </xf>
    <xf numFmtId="49" fontId="44" fillId="26" borderId="10" xfId="55" applyNumberFormat="1" applyFont="1" applyFill="1" applyBorder="1" applyAlignment="1">
      <alignment horizontal="center"/>
      <protection/>
    </xf>
    <xf numFmtId="49" fontId="45" fillId="26" borderId="10" xfId="55" applyNumberFormat="1" applyFont="1" applyFill="1" applyBorder="1" applyAlignment="1">
      <alignment horizontal="center"/>
      <protection/>
    </xf>
    <xf numFmtId="0" fontId="44" fillId="26" borderId="10" xfId="55" applyNumberFormat="1" applyFont="1" applyFill="1" applyBorder="1" applyAlignment="1">
      <alignment horizontal="center"/>
      <protection/>
    </xf>
    <xf numFmtId="49" fontId="29" fillId="0" borderId="0" xfId="55" applyNumberFormat="1">
      <alignment/>
      <protection/>
    </xf>
    <xf numFmtId="0" fontId="44" fillId="9" borderId="10" xfId="55" applyFont="1" applyFill="1" applyBorder="1" applyAlignment="1">
      <alignment horizontal="center"/>
      <protection/>
    </xf>
    <xf numFmtId="49" fontId="44" fillId="9" borderId="10" xfId="55" applyNumberFormat="1" applyFont="1" applyFill="1" applyBorder="1" applyAlignment="1">
      <alignment horizontal="center"/>
      <protection/>
    </xf>
    <xf numFmtId="49" fontId="45" fillId="9" borderId="10" xfId="55" applyNumberFormat="1" applyFont="1" applyFill="1" applyBorder="1" applyAlignment="1">
      <alignment horizontal="center"/>
      <protection/>
    </xf>
    <xf numFmtId="0" fontId="44" fillId="9" borderId="10" xfId="55" applyNumberFormat="1" applyFont="1" applyFill="1" applyBorder="1" applyAlignment="1">
      <alignment horizontal="center"/>
      <protection/>
    </xf>
    <xf numFmtId="0" fontId="1" fillId="0" borderId="0" xfId="0" applyNumberFormat="1" applyFont="1" applyFill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29" fillId="0" borderId="27" xfId="0" applyNumberFormat="1" applyFont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48" fillId="0" borderId="0" xfId="54" applyFont="1" applyAlignment="1">
      <alignment vertical="center"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50" fillId="0" borderId="0" xfId="54" applyFont="1" applyAlignment="1">
      <alignment vertical="center"/>
      <protection/>
    </xf>
    <xf numFmtId="0" fontId="36" fillId="0" borderId="17" xfId="54" applyFont="1" applyBorder="1" applyAlignment="1">
      <alignment horizontal="center" vertical="center"/>
      <protection/>
    </xf>
    <xf numFmtId="0" fontId="36" fillId="7" borderId="17" xfId="54" applyFont="1" applyFill="1" applyBorder="1" applyAlignment="1">
      <alignment horizontal="center" vertical="center"/>
      <protection/>
    </xf>
    <xf numFmtId="0" fontId="0" fillId="28" borderId="30" xfId="54" applyFill="1" applyBorder="1" applyAlignment="1">
      <alignment horizontal="center" vertical="center"/>
      <protection/>
    </xf>
    <xf numFmtId="0" fontId="54" fillId="0" borderId="16" xfId="54" applyFont="1" applyBorder="1" applyAlignment="1">
      <alignment vertical="center" wrapText="1"/>
      <protection/>
    </xf>
    <xf numFmtId="0" fontId="54" fillId="0" borderId="16" xfId="54" applyFont="1" applyBorder="1" applyAlignment="1">
      <alignment horizontal="center" vertical="center"/>
      <protection/>
    </xf>
    <xf numFmtId="0" fontId="0" fillId="28" borderId="31" xfId="54" applyFill="1" applyBorder="1" applyAlignment="1">
      <alignment horizontal="center" vertical="center"/>
      <protection/>
    </xf>
    <xf numFmtId="0" fontId="54" fillId="0" borderId="17" xfId="54" applyFont="1" applyBorder="1" applyAlignment="1">
      <alignment vertical="center" wrapText="1"/>
      <protection/>
    </xf>
    <xf numFmtId="0" fontId="54" fillId="0" borderId="17" xfId="54" applyFont="1" applyBorder="1" applyAlignment="1">
      <alignment horizontal="center" vertical="center"/>
      <protection/>
    </xf>
    <xf numFmtId="0" fontId="0" fillId="28" borderId="26" xfId="54" applyFill="1" applyBorder="1" applyAlignment="1">
      <alignment horizontal="center" vertical="center"/>
      <protection/>
    </xf>
    <xf numFmtId="0" fontId="54" fillId="0" borderId="27" xfId="54" applyFont="1" applyBorder="1" applyAlignment="1">
      <alignment vertical="center" wrapText="1"/>
      <protection/>
    </xf>
    <xf numFmtId="0" fontId="54" fillId="0" borderId="27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33" fillId="0" borderId="0" xfId="54" applyFont="1" applyBorder="1" applyAlignment="1">
      <alignment vertical="center"/>
      <protection/>
    </xf>
    <xf numFmtId="0" fontId="0" fillId="0" borderId="0" xfId="54" applyAlignment="1">
      <alignment horizontal="center" vertical="center"/>
      <protection/>
    </xf>
    <xf numFmtId="0" fontId="0" fillId="0" borderId="0" xfId="54" applyAlignment="1">
      <alignment horizontal="left" vertical="center"/>
      <protection/>
    </xf>
    <xf numFmtId="0" fontId="0" fillId="0" borderId="32" xfId="54" applyBorder="1" applyAlignment="1">
      <alignment horizontal="center" vertical="center"/>
      <protection/>
    </xf>
    <xf numFmtId="0" fontId="0" fillId="0" borderId="32" xfId="54" applyBorder="1" applyAlignment="1">
      <alignment horizontal="left" vertical="center"/>
      <protection/>
    </xf>
    <xf numFmtId="0" fontId="0" fillId="0" borderId="32" xfId="54" applyBorder="1">
      <alignment/>
      <protection/>
    </xf>
    <xf numFmtId="0" fontId="0" fillId="0" borderId="32" xfId="54" applyBorder="1" applyAlignment="1">
      <alignment horizontal="center"/>
      <protection/>
    </xf>
    <xf numFmtId="0" fontId="35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38" fillId="7" borderId="33" xfId="0" applyNumberFormat="1" applyFont="1" applyFill="1" applyBorder="1" applyAlignment="1">
      <alignment horizontal="center" vertical="center" wrapText="1"/>
    </xf>
    <xf numFmtId="49" fontId="38" fillId="7" borderId="34" xfId="0" applyNumberFormat="1" applyFont="1" applyFill="1" applyBorder="1" applyAlignment="1">
      <alignment horizontal="center" vertical="center" wrapText="1"/>
    </xf>
    <xf numFmtId="14" fontId="38" fillId="7" borderId="33" xfId="0" applyNumberFormat="1" applyFont="1" applyFill="1" applyBorder="1" applyAlignment="1">
      <alignment horizontal="center" vertical="center" wrapText="1"/>
    </xf>
    <xf numFmtId="49" fontId="38" fillId="7" borderId="35" xfId="0" applyNumberFormat="1" applyFont="1" applyFill="1" applyBorder="1" applyAlignment="1">
      <alignment horizontal="center" vertical="center" wrapText="1"/>
    </xf>
    <xf numFmtId="0" fontId="35" fillId="25" borderId="36" xfId="0" applyFont="1" applyFill="1" applyBorder="1" applyAlignment="1">
      <alignment horizontal="center"/>
    </xf>
    <xf numFmtId="49" fontId="39" fillId="0" borderId="37" xfId="0" applyNumberFormat="1" applyFont="1" applyBorder="1" applyAlignment="1">
      <alignment horizontal="center" vertical="center" wrapText="1"/>
    </xf>
    <xf numFmtId="14" fontId="36" fillId="0" borderId="37" xfId="0" applyNumberFormat="1" applyFont="1" applyBorder="1" applyAlignment="1">
      <alignment horizontal="center" vertical="center"/>
    </xf>
    <xf numFmtId="0" fontId="36" fillId="0" borderId="36" xfId="0" applyNumberFormat="1" applyFont="1" applyBorder="1" applyAlignment="1">
      <alignment horizontal="center" vertical="center"/>
    </xf>
    <xf numFmtId="0" fontId="0" fillId="25" borderId="0" xfId="0" applyNumberFormat="1" applyFill="1" applyAlignment="1">
      <alignment/>
    </xf>
    <xf numFmtId="49" fontId="39" fillId="0" borderId="38" xfId="0" applyNumberFormat="1" applyFont="1" applyBorder="1" applyAlignment="1">
      <alignment horizontal="center" vertical="center" wrapText="1"/>
    </xf>
    <xf numFmtId="0" fontId="36" fillId="0" borderId="36" xfId="0" applyNumberFormat="1" applyFont="1" applyBorder="1" applyAlignment="1">
      <alignment horizontal="left" vertical="center"/>
    </xf>
    <xf numFmtId="0" fontId="36" fillId="0" borderId="36" xfId="0" applyNumberFormat="1" applyFont="1" applyFill="1" applyBorder="1" applyAlignment="1">
      <alignment horizontal="center" vertical="center"/>
    </xf>
    <xf numFmtId="14" fontId="36" fillId="0" borderId="38" xfId="0" applyNumberFormat="1" applyFont="1" applyBorder="1" applyAlignment="1">
      <alignment horizontal="center" vertical="center"/>
    </xf>
    <xf numFmtId="49" fontId="39" fillId="0" borderId="39" xfId="0" applyNumberFormat="1" applyFont="1" applyBorder="1" applyAlignment="1">
      <alignment horizontal="center" vertical="center" wrapText="1"/>
    </xf>
    <xf numFmtId="0" fontId="36" fillId="0" borderId="29" xfId="0" applyNumberFormat="1" applyFont="1" applyBorder="1" applyAlignment="1">
      <alignment horizontal="left" vertical="center"/>
    </xf>
    <xf numFmtId="14" fontId="36" fillId="0" borderId="39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0" fillId="25" borderId="0" xfId="0" applyFill="1" applyAlignment="1">
      <alignment/>
    </xf>
    <xf numFmtId="49" fontId="36" fillId="0" borderId="36" xfId="0" applyNumberFormat="1" applyFont="1" applyBorder="1" applyAlignment="1">
      <alignment horizontal="left" vertical="center"/>
    </xf>
    <xf numFmtId="49" fontId="36" fillId="0" borderId="29" xfId="0" applyNumberFormat="1" applyFont="1" applyBorder="1" applyAlignment="1">
      <alignment horizontal="left" vertical="center"/>
    </xf>
    <xf numFmtId="0" fontId="0" fillId="0" borderId="0" xfId="54" applyBorder="1" applyAlignment="1">
      <alignment horizontal="center" vertical="center"/>
      <protection/>
    </xf>
    <xf numFmtId="0" fontId="0" fillId="0" borderId="0" xfId="54" applyBorder="1" applyAlignment="1">
      <alignment horizontal="left" vertical="center"/>
      <protection/>
    </xf>
    <xf numFmtId="20" fontId="45" fillId="25" borderId="10" xfId="55" applyNumberFormat="1" applyFont="1" applyFill="1" applyBorder="1" applyAlignment="1">
      <alignment horizontal="center"/>
      <protection/>
    </xf>
    <xf numFmtId="20" fontId="45" fillId="26" borderId="10" xfId="55" applyNumberFormat="1" applyFont="1" applyFill="1" applyBorder="1" applyAlignment="1">
      <alignment horizontal="center"/>
      <protection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49" fontId="9" fillId="7" borderId="33" xfId="53" applyNumberFormat="1" applyFont="1" applyFill="1" applyBorder="1" applyAlignment="1">
      <alignment horizontal="center" vertical="center" wrapText="1"/>
      <protection/>
    </xf>
    <xf numFmtId="49" fontId="9" fillId="7" borderId="35" xfId="53" applyNumberFormat="1" applyFont="1" applyFill="1" applyBorder="1" applyAlignment="1">
      <alignment horizontal="center" vertical="center" wrapText="1"/>
      <protection/>
    </xf>
    <xf numFmtId="0" fontId="57" fillId="0" borderId="40" xfId="53" applyNumberFormat="1" applyFont="1" applyBorder="1" applyAlignment="1">
      <alignment horizontal="center" vertical="center" wrapText="1"/>
      <protection/>
    </xf>
    <xf numFmtId="0" fontId="57" fillId="0" borderId="41" xfId="53" applyNumberFormat="1" applyFont="1" applyBorder="1" applyAlignment="1">
      <alignment horizontal="center" vertical="center" wrapText="1"/>
      <protection/>
    </xf>
    <xf numFmtId="0" fontId="57" fillId="0" borderId="39" xfId="53" applyNumberFormat="1" applyFont="1" applyBorder="1" applyAlignment="1">
      <alignment horizontal="center" vertical="center" wrapText="1"/>
      <protection/>
    </xf>
    <xf numFmtId="0" fontId="57" fillId="0" borderId="42" xfId="53" applyNumberFormat="1" applyFont="1" applyBorder="1" applyAlignment="1">
      <alignment horizontal="center" vertical="center" wrapText="1"/>
      <protection/>
    </xf>
    <xf numFmtId="0" fontId="57" fillId="0" borderId="43" xfId="53" applyNumberFormat="1" applyFont="1" applyBorder="1" applyAlignment="1">
      <alignment horizontal="center" vertical="center" wrapText="1"/>
      <protection/>
    </xf>
    <xf numFmtId="0" fontId="57" fillId="0" borderId="44" xfId="53" applyNumberFormat="1" applyFont="1" applyBorder="1" applyAlignment="1">
      <alignment horizontal="center" vertical="center" wrapText="1"/>
      <protection/>
    </xf>
    <xf numFmtId="0" fontId="57" fillId="0" borderId="37" xfId="53" applyNumberFormat="1" applyFont="1" applyBorder="1" applyAlignment="1">
      <alignment horizontal="left" vertical="center" wrapText="1"/>
      <protection/>
    </xf>
    <xf numFmtId="0" fontId="57" fillId="0" borderId="45" xfId="53" applyNumberFormat="1" applyFont="1" applyBorder="1" applyAlignment="1">
      <alignment horizontal="left" vertical="center" wrapText="1"/>
      <protection/>
    </xf>
    <xf numFmtId="0" fontId="57" fillId="0" borderId="46" xfId="53" applyNumberFormat="1" applyFont="1" applyBorder="1" applyAlignment="1">
      <alignment horizontal="left" vertical="center" wrapText="1"/>
      <protection/>
    </xf>
    <xf numFmtId="0" fontId="57" fillId="0" borderId="39" xfId="53" applyNumberFormat="1" applyFont="1" applyBorder="1" applyAlignment="1">
      <alignment horizontal="left" vertical="center" wrapText="1"/>
      <protection/>
    </xf>
    <xf numFmtId="0" fontId="57" fillId="0" borderId="38" xfId="53" applyNumberFormat="1" applyFont="1" applyBorder="1" applyAlignment="1">
      <alignment horizontal="left" vertical="center" wrapText="1"/>
      <protection/>
    </xf>
    <xf numFmtId="0" fontId="39" fillId="25" borderId="47" xfId="53" applyNumberFormat="1" applyFont="1" applyFill="1" applyBorder="1" applyAlignment="1">
      <alignment horizontal="center" vertical="center" wrapText="1"/>
      <protection/>
    </xf>
    <xf numFmtId="0" fontId="39" fillId="25" borderId="48" xfId="53" applyNumberFormat="1" applyFont="1" applyFill="1" applyBorder="1" applyAlignment="1">
      <alignment horizontal="center" vertical="center" wrapText="1"/>
      <protection/>
    </xf>
    <xf numFmtId="0" fontId="39" fillId="25" borderId="49" xfId="53" applyNumberFormat="1" applyFont="1" applyFill="1" applyBorder="1" applyAlignment="1">
      <alignment horizontal="center" vertical="center" wrapText="1"/>
      <protection/>
    </xf>
    <xf numFmtId="0" fontId="9" fillId="0" borderId="33" xfId="53" applyNumberFormat="1" applyFont="1" applyBorder="1" applyAlignment="1">
      <alignment horizontal="center" vertical="center" wrapText="1"/>
      <protection/>
    </xf>
    <xf numFmtId="0" fontId="28" fillId="0" borderId="0" xfId="0" applyNumberFormat="1" applyFont="1" applyFill="1" applyBorder="1" applyAlignment="1">
      <alignment horizontal="right" vertical="center"/>
    </xf>
    <xf numFmtId="0" fontId="28" fillId="26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/>
    </xf>
    <xf numFmtId="0" fontId="8" fillId="0" borderId="0" xfId="0" applyNumberFormat="1" applyFont="1" applyAlignment="1">
      <alignment horizontal="right" vertical="center"/>
    </xf>
    <xf numFmtId="184" fontId="45" fillId="9" borderId="10" xfId="55" applyNumberFormat="1" applyFont="1" applyFill="1" applyBorder="1" applyAlignment="1">
      <alignment horizontal="center"/>
      <protection/>
    </xf>
    <xf numFmtId="0" fontId="58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left" vertical="center"/>
    </xf>
    <xf numFmtId="0" fontId="41" fillId="0" borderId="50" xfId="0" applyNumberFormat="1" applyFont="1" applyFill="1" applyBorder="1" applyAlignment="1">
      <alignment horizontal="center" vertical="center"/>
    </xf>
    <xf numFmtId="0" fontId="41" fillId="0" borderId="51" xfId="0" applyNumberFormat="1" applyFont="1" applyFill="1" applyBorder="1" applyAlignment="1">
      <alignment horizontal="center" vertical="center"/>
    </xf>
    <xf numFmtId="0" fontId="41" fillId="0" borderId="52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0" fontId="41" fillId="0" borderId="54" xfId="0" applyNumberFormat="1" applyFont="1" applyFill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left" vertical="center"/>
    </xf>
    <xf numFmtId="0" fontId="41" fillId="0" borderId="28" xfId="0" applyNumberFormat="1" applyFont="1" applyFill="1" applyBorder="1" applyAlignment="1">
      <alignment horizontal="left" vertical="center"/>
    </xf>
    <xf numFmtId="0" fontId="58" fillId="0" borderId="27" xfId="0" applyNumberFormat="1" applyFont="1" applyBorder="1" applyAlignment="1">
      <alignment horizontal="center" vertical="center"/>
    </xf>
    <xf numFmtId="0" fontId="59" fillId="0" borderId="27" xfId="0" applyNumberFormat="1" applyFont="1" applyBorder="1" applyAlignment="1">
      <alignment horizontal="left" vertical="center"/>
    </xf>
    <xf numFmtId="0" fontId="41" fillId="0" borderId="55" xfId="0" applyNumberFormat="1" applyFont="1" applyFill="1" applyBorder="1" applyAlignment="1">
      <alignment horizontal="center" vertical="center"/>
    </xf>
    <xf numFmtId="0" fontId="40" fillId="0" borderId="0" xfId="0" applyNumberFormat="1" applyFont="1" applyAlignment="1">
      <alignment horizontal="left" vertical="center"/>
    </xf>
    <xf numFmtId="0" fontId="40" fillId="0" borderId="0" xfId="0" applyNumberFormat="1" applyFont="1" applyAlignment="1">
      <alignment horizontal="right" vertical="center"/>
    </xf>
    <xf numFmtId="0" fontId="26" fillId="0" borderId="0" xfId="0" applyNumberFormat="1" applyFont="1" applyFill="1" applyBorder="1" applyAlignment="1">
      <alignment horizontal="left"/>
    </xf>
    <xf numFmtId="0" fontId="0" fillId="0" borderId="22" xfId="0" applyNumberForma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left" vertical="center"/>
    </xf>
    <xf numFmtId="0" fontId="61" fillId="0" borderId="18" xfId="0" applyNumberFormat="1" applyFont="1" applyFill="1" applyBorder="1" applyAlignment="1">
      <alignment horizontal="left" vertical="center"/>
    </xf>
    <xf numFmtId="0" fontId="61" fillId="0" borderId="19" xfId="0" applyNumberFormat="1" applyFont="1" applyFill="1" applyBorder="1" applyAlignment="1">
      <alignment horizontal="left" vertical="center"/>
    </xf>
    <xf numFmtId="0" fontId="61" fillId="0" borderId="17" xfId="0" applyNumberFormat="1" applyFont="1" applyFill="1" applyBorder="1" applyAlignment="1">
      <alignment horizontal="left" vertical="center"/>
    </xf>
    <xf numFmtId="0" fontId="61" fillId="0" borderId="16" xfId="0" applyNumberFormat="1" applyFont="1" applyFill="1" applyBorder="1" applyAlignment="1">
      <alignment horizontal="left" vertical="center"/>
    </xf>
    <xf numFmtId="0" fontId="61" fillId="0" borderId="27" xfId="0" applyNumberFormat="1" applyFont="1" applyBorder="1" applyAlignment="1">
      <alignment horizontal="left" vertical="center"/>
    </xf>
    <xf numFmtId="0" fontId="61" fillId="0" borderId="10" xfId="0" applyNumberFormat="1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left" vertical="center"/>
    </xf>
    <xf numFmtId="0" fontId="61" fillId="0" borderId="10" xfId="0" applyNumberFormat="1" applyFont="1" applyBorder="1" applyAlignment="1">
      <alignment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7" xfId="0" applyNumberFormat="1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9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left" vertical="center"/>
    </xf>
    <xf numFmtId="0" fontId="0" fillId="26" borderId="0" xfId="0" applyNumberFormat="1" applyFill="1" applyAlignment="1">
      <alignment/>
    </xf>
    <xf numFmtId="0" fontId="0" fillId="0" borderId="0" xfId="0" applyAlignment="1">
      <alignment horizontal="center"/>
    </xf>
    <xf numFmtId="0" fontId="36" fillId="0" borderId="37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44" fillId="0" borderId="41" xfId="0" applyNumberFormat="1" applyFont="1" applyBorder="1" applyAlignment="1">
      <alignment horizontal="center" vertical="center"/>
    </xf>
    <xf numFmtId="49" fontId="36" fillId="0" borderId="38" xfId="0" applyNumberFormat="1" applyFont="1" applyBorder="1" applyAlignment="1">
      <alignment horizontal="center" vertical="center"/>
    </xf>
    <xf numFmtId="0" fontId="44" fillId="0" borderId="41" xfId="0" applyNumberFormat="1" applyFont="1" applyFill="1" applyBorder="1" applyAlignment="1">
      <alignment horizontal="center" vertical="center"/>
    </xf>
    <xf numFmtId="0" fontId="36" fillId="0" borderId="29" xfId="0" applyNumberFormat="1" applyFont="1" applyBorder="1" applyAlignment="1">
      <alignment horizontal="center" vertical="center"/>
    </xf>
    <xf numFmtId="0" fontId="36" fillId="0" borderId="56" xfId="0" applyNumberFormat="1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/>
    </xf>
    <xf numFmtId="49" fontId="44" fillId="0" borderId="41" xfId="0" applyNumberFormat="1" applyFont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49" fontId="36" fillId="0" borderId="39" xfId="0" applyNumberFormat="1" applyFont="1" applyBorder="1" applyAlignment="1">
      <alignment horizontal="center" vertical="center"/>
    </xf>
    <xf numFmtId="49" fontId="44" fillId="0" borderId="42" xfId="0" applyNumberFormat="1" applyFont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center"/>
    </xf>
    <xf numFmtId="0" fontId="4" fillId="7" borderId="0" xfId="0" applyNumberFormat="1" applyFont="1" applyFill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/>
    </xf>
    <xf numFmtId="0" fontId="4" fillId="0" borderId="57" xfId="0" applyNumberFormat="1" applyFont="1" applyBorder="1" applyAlignment="1">
      <alignment vertical="center"/>
    </xf>
    <xf numFmtId="22" fontId="62" fillId="0" borderId="0" xfId="0" applyNumberFormat="1" applyFont="1" applyAlignment="1">
      <alignment horizontal="right" vertical="justify"/>
    </xf>
    <xf numFmtId="49" fontId="42" fillId="29" borderId="0" xfId="0" applyNumberFormat="1" applyFont="1" applyFill="1" applyAlignment="1">
      <alignment horizontal="center"/>
    </xf>
    <xf numFmtId="0" fontId="42" fillId="29" borderId="0" xfId="0" applyNumberFormat="1" applyFont="1" applyFill="1" applyBorder="1" applyAlignment="1">
      <alignment horizontal="right" vertical="center"/>
    </xf>
    <xf numFmtId="49" fontId="38" fillId="7" borderId="58" xfId="0" applyNumberFormat="1" applyFont="1" applyFill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>
      <alignment/>
    </xf>
    <xf numFmtId="14" fontId="36" fillId="0" borderId="40" xfId="0" applyNumberFormat="1" applyFont="1" applyBorder="1" applyAlignment="1">
      <alignment horizontal="center" vertical="center"/>
    </xf>
    <xf numFmtId="49" fontId="39" fillId="0" borderId="47" xfId="0" applyNumberFormat="1" applyFont="1" applyBorder="1" applyAlignment="1">
      <alignment horizontal="center" vertical="center" wrapText="1"/>
    </xf>
    <xf numFmtId="0" fontId="36" fillId="0" borderId="47" xfId="0" applyFont="1" applyFill="1" applyBorder="1" applyAlignment="1">
      <alignment/>
    </xf>
    <xf numFmtId="0" fontId="36" fillId="0" borderId="36" xfId="0" applyFont="1" applyFill="1" applyBorder="1" applyAlignment="1">
      <alignment/>
    </xf>
    <xf numFmtId="0" fontId="36" fillId="0" borderId="38" xfId="0" applyNumberFormat="1" applyFont="1" applyBorder="1" applyAlignment="1">
      <alignment horizontal="center" vertical="center"/>
    </xf>
    <xf numFmtId="0" fontId="36" fillId="0" borderId="47" xfId="0" applyNumberFormat="1" applyFont="1" applyBorder="1" applyAlignment="1">
      <alignment horizontal="left" vertical="center"/>
    </xf>
    <xf numFmtId="0" fontId="44" fillId="0" borderId="43" xfId="0" applyNumberFormat="1" applyFont="1" applyBorder="1" applyAlignment="1">
      <alignment horizontal="center" vertical="center"/>
    </xf>
    <xf numFmtId="0" fontId="44" fillId="0" borderId="59" xfId="0" applyNumberFormat="1" applyFont="1" applyBorder="1" applyAlignment="1">
      <alignment horizontal="center" vertical="center"/>
    </xf>
    <xf numFmtId="0" fontId="44" fillId="0" borderId="38" xfId="0" applyNumberFormat="1" applyFont="1" applyBorder="1" applyAlignment="1">
      <alignment horizontal="center" vertical="center"/>
    </xf>
    <xf numFmtId="0" fontId="36" fillId="0" borderId="36" xfId="0" applyFont="1" applyBorder="1" applyAlignment="1">
      <alignment/>
    </xf>
    <xf numFmtId="0" fontId="44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49" fontId="36" fillId="0" borderId="38" xfId="0" applyNumberFormat="1" applyFont="1" applyBorder="1" applyAlignment="1">
      <alignment horizontal="left" vertical="center"/>
    </xf>
    <xf numFmtId="49" fontId="36" fillId="0" borderId="37" xfId="0" applyNumberFormat="1" applyFont="1" applyBorder="1" applyAlignment="1">
      <alignment horizontal="left" vertical="center"/>
    </xf>
    <xf numFmtId="49" fontId="64" fillId="0" borderId="41" xfId="0" applyNumberFormat="1" applyFont="1" applyBorder="1" applyAlignment="1">
      <alignment horizontal="center" vertical="center"/>
    </xf>
    <xf numFmtId="0" fontId="36" fillId="0" borderId="3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Border="1" applyAlignment="1">
      <alignment horizontal="left" vertical="center"/>
    </xf>
    <xf numFmtId="0" fontId="36" fillId="0" borderId="45" xfId="0" applyFont="1" applyFill="1" applyBorder="1" applyAlignment="1">
      <alignment/>
    </xf>
    <xf numFmtId="49" fontId="36" fillId="0" borderId="45" xfId="0" applyNumberFormat="1" applyFont="1" applyBorder="1" applyAlignment="1">
      <alignment horizontal="left" vertical="center"/>
    </xf>
    <xf numFmtId="0" fontId="36" fillId="0" borderId="24" xfId="0" applyFont="1" applyFill="1" applyBorder="1" applyAlignment="1">
      <alignment/>
    </xf>
    <xf numFmtId="14" fontId="36" fillId="0" borderId="38" xfId="0" applyNumberFormat="1" applyFont="1" applyBorder="1" applyAlignment="1">
      <alignment horizontal="center"/>
    </xf>
    <xf numFmtId="49" fontId="44" fillId="0" borderId="42" xfId="0" applyNumberFormat="1" applyFont="1" applyFill="1" applyBorder="1" applyAlignment="1">
      <alignment horizontal="center" vertical="center"/>
    </xf>
    <xf numFmtId="14" fontId="36" fillId="0" borderId="39" xfId="0" applyNumberFormat="1" applyFont="1" applyBorder="1" applyAlignment="1">
      <alignment horizontal="center"/>
    </xf>
    <xf numFmtId="0" fontId="58" fillId="0" borderId="1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/>
    </xf>
    <xf numFmtId="0" fontId="4" fillId="0" borderId="20" xfId="0" applyNumberFormat="1" applyFont="1" applyFill="1" applyBorder="1" applyAlignment="1">
      <alignment vertical="center"/>
    </xf>
    <xf numFmtId="0" fontId="4" fillId="0" borderId="57" xfId="0" applyNumberFormat="1" applyFont="1" applyFill="1" applyBorder="1" applyAlignment="1">
      <alignment vertical="center"/>
    </xf>
    <xf numFmtId="0" fontId="4" fillId="7" borderId="11" xfId="0" applyNumberFormat="1" applyFont="1" applyFill="1" applyBorder="1" applyAlignment="1">
      <alignment horizontal="left" vertical="center"/>
    </xf>
    <xf numFmtId="0" fontId="68" fillId="7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22" fontId="62" fillId="0" borderId="0" xfId="0" applyNumberFormat="1" applyFont="1" applyAlignment="1">
      <alignment horizontal="right" vertical="center"/>
    </xf>
    <xf numFmtId="0" fontId="4" fillId="7" borderId="0" xfId="0" applyNumberFormat="1" applyFont="1" applyFill="1" applyAlignment="1">
      <alignment horizontal="left" vertical="center"/>
    </xf>
    <xf numFmtId="0" fontId="68" fillId="7" borderId="12" xfId="0" applyNumberFormat="1" applyFont="1" applyFill="1" applyBorder="1" applyAlignment="1">
      <alignment horizontal="left" vertical="center"/>
    </xf>
    <xf numFmtId="0" fontId="26" fillId="7" borderId="11" xfId="0" applyNumberFormat="1" applyFont="1" applyFill="1" applyBorder="1" applyAlignment="1">
      <alignment horizontal="left" vertical="center"/>
    </xf>
    <xf numFmtId="0" fontId="21" fillId="0" borderId="0" xfId="0" applyNumberFormat="1" applyFont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horizontal="left" vertical="center"/>
    </xf>
    <xf numFmtId="0" fontId="26" fillId="7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horizontal="left" vertical="center"/>
    </xf>
    <xf numFmtId="0" fontId="26" fillId="7" borderId="0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/>
    </xf>
    <xf numFmtId="0" fontId="68" fillId="0" borderId="11" xfId="0" applyNumberFormat="1" applyFont="1" applyBorder="1" applyAlignment="1">
      <alignment horizontal="left" vertical="center"/>
    </xf>
    <xf numFmtId="0" fontId="23" fillId="0" borderId="12" xfId="0" applyNumberFormat="1" applyFont="1" applyFill="1" applyBorder="1" applyAlignment="1">
      <alignment horizontal="left" vertical="center"/>
    </xf>
    <xf numFmtId="0" fontId="68" fillId="0" borderId="12" xfId="0" applyNumberFormat="1" applyFont="1" applyBorder="1" applyAlignment="1">
      <alignment horizontal="left" vertical="center"/>
    </xf>
    <xf numFmtId="49" fontId="42" fillId="29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0" fillId="25" borderId="0" xfId="0" applyNumberFormat="1" applyFont="1" applyFill="1" applyAlignment="1">
      <alignment horizontal="center" vertical="center"/>
    </xf>
    <xf numFmtId="0" fontId="20" fillId="25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26" borderId="11" xfId="0" applyNumberFormat="1" applyFont="1" applyFill="1" applyBorder="1" applyAlignment="1">
      <alignment horizontal="center" vertical="center"/>
    </xf>
    <xf numFmtId="0" fontId="20" fillId="26" borderId="0" xfId="0" applyNumberFormat="1" applyFont="1" applyFill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24" fillId="7" borderId="0" xfId="0" applyNumberFormat="1" applyFont="1" applyFill="1" applyAlignment="1">
      <alignment horizontal="left" vertical="center"/>
    </xf>
    <xf numFmtId="0" fontId="24" fillId="7" borderId="12" xfId="0" applyNumberFormat="1" applyFont="1" applyFill="1" applyBorder="1" applyAlignment="1">
      <alignment horizontal="left" vertical="center"/>
    </xf>
    <xf numFmtId="0" fontId="21" fillId="26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4" fillId="7" borderId="1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4" fillId="7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49" fontId="26" fillId="7" borderId="11" xfId="0" applyNumberFormat="1" applyFont="1" applyFill="1" applyBorder="1" applyAlignment="1">
      <alignment horizontal="left"/>
    </xf>
    <xf numFmtId="49" fontId="26" fillId="7" borderId="12" xfId="0" applyNumberFormat="1" applyFont="1" applyFill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7" borderId="0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 horizontal="left"/>
    </xf>
    <xf numFmtId="20" fontId="2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26" fillId="7" borderId="0" xfId="0" applyNumberFormat="1" applyFont="1" applyFill="1" applyBorder="1" applyAlignment="1">
      <alignment horizontal="center"/>
    </xf>
    <xf numFmtId="0" fontId="26" fillId="7" borderId="12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26" fillId="7" borderId="0" xfId="0" applyNumberFormat="1" applyFont="1" applyFill="1" applyBorder="1" applyAlignment="1">
      <alignment horizontal="center" vertical="center"/>
    </xf>
    <xf numFmtId="0" fontId="26" fillId="7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  <xf numFmtId="49" fontId="36" fillId="0" borderId="38" xfId="0" applyNumberFormat="1" applyFont="1" applyFill="1" applyBorder="1" applyAlignment="1">
      <alignment horizontal="left" vertical="center"/>
    </xf>
    <xf numFmtId="49" fontId="36" fillId="0" borderId="37" xfId="0" applyNumberFormat="1" applyFont="1" applyFill="1" applyBorder="1" applyAlignment="1">
      <alignment horizontal="left" vertical="center"/>
    </xf>
    <xf numFmtId="0" fontId="69" fillId="0" borderId="37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36" fillId="0" borderId="36" xfId="0" applyNumberFormat="1" applyFont="1" applyFill="1" applyBorder="1" applyAlignment="1">
      <alignment horizontal="left" vertical="center"/>
    </xf>
    <xf numFmtId="49" fontId="59" fillId="0" borderId="10" xfId="0" applyNumberFormat="1" applyFont="1" applyBorder="1" applyAlignment="1">
      <alignment horizontal="left" vertical="center"/>
    </xf>
    <xf numFmtId="0" fontId="57" fillId="0" borderId="46" xfId="53" applyNumberFormat="1" applyFont="1" applyBorder="1" applyAlignment="1">
      <alignment horizontal="center" vertical="center" wrapText="1"/>
      <protection/>
    </xf>
    <xf numFmtId="0" fontId="10" fillId="30" borderId="22" xfId="0" applyNumberFormat="1" applyFont="1" applyFill="1" applyBorder="1" applyAlignment="1">
      <alignment horizontal="center" vertical="center" wrapText="1"/>
    </xf>
    <xf numFmtId="0" fontId="12" fillId="30" borderId="0" xfId="0" applyNumberFormat="1" applyFont="1" applyFill="1" applyAlignment="1">
      <alignment horizontal="center" vertical="center"/>
    </xf>
    <xf numFmtId="0" fontId="60" fillId="30" borderId="10" xfId="0" applyNumberFormat="1" applyFont="1" applyFill="1" applyBorder="1" applyAlignment="1">
      <alignment horizontal="center" vertical="center"/>
    </xf>
    <xf numFmtId="0" fontId="60" fillId="30" borderId="27" xfId="0" applyNumberFormat="1" applyFont="1" applyFill="1" applyBorder="1" applyAlignment="1">
      <alignment horizontal="center" vertical="center"/>
    </xf>
    <xf numFmtId="0" fontId="1" fillId="30" borderId="22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/>
    </xf>
    <xf numFmtId="0" fontId="1" fillId="30" borderId="27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Alignment="1">
      <alignment horizontal="center" vertical="center"/>
    </xf>
    <xf numFmtId="0" fontId="36" fillId="0" borderId="47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11" fillId="0" borderId="60" xfId="0" applyNumberFormat="1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41" fillId="0" borderId="60" xfId="0" applyNumberFormat="1" applyFont="1" applyFill="1" applyBorder="1" applyAlignment="1">
      <alignment horizontal="left" vertical="center"/>
    </xf>
    <xf numFmtId="0" fontId="0" fillId="0" borderId="60" xfId="0" applyNumberFormat="1" applyFill="1" applyBorder="1" applyAlignment="1">
      <alignment horizontal="center" vertical="center"/>
    </xf>
    <xf numFmtId="0" fontId="61" fillId="0" borderId="60" xfId="0" applyNumberFormat="1" applyFont="1" applyFill="1" applyBorder="1" applyAlignment="1">
      <alignment horizontal="left" vertical="center"/>
    </xf>
    <xf numFmtId="0" fontId="29" fillId="0" borderId="60" xfId="0" applyNumberFormat="1" applyFont="1" applyBorder="1" applyAlignment="1">
      <alignment horizontal="center"/>
    </xf>
    <xf numFmtId="0" fontId="61" fillId="0" borderId="60" xfId="0" applyNumberFormat="1" applyFont="1" applyBorder="1" applyAlignment="1">
      <alignment horizontal="left"/>
    </xf>
    <xf numFmtId="0" fontId="41" fillId="0" borderId="60" xfId="0" applyNumberFormat="1" applyFont="1" applyFill="1" applyBorder="1" applyAlignment="1">
      <alignment horizontal="center" vertical="center"/>
    </xf>
    <xf numFmtId="0" fontId="11" fillId="0" borderId="61" xfId="0" applyNumberFormat="1" applyFont="1" applyFill="1" applyBorder="1" applyAlignment="1">
      <alignment horizontal="center" vertical="center"/>
    </xf>
    <xf numFmtId="0" fontId="12" fillId="0" borderId="61" xfId="0" applyNumberFormat="1" applyFont="1" applyFill="1" applyBorder="1" applyAlignment="1">
      <alignment horizontal="center" vertical="center"/>
    </xf>
    <xf numFmtId="0" fontId="41" fillId="0" borderId="61" xfId="0" applyNumberFormat="1" applyFont="1" applyFill="1" applyBorder="1" applyAlignment="1">
      <alignment horizontal="left" vertical="center"/>
    </xf>
    <xf numFmtId="0" fontId="0" fillId="0" borderId="61" xfId="0" applyNumberFormat="1" applyFill="1" applyBorder="1" applyAlignment="1">
      <alignment horizontal="center" vertical="center"/>
    </xf>
    <xf numFmtId="0" fontId="61" fillId="0" borderId="61" xfId="0" applyNumberFormat="1" applyFont="1" applyFill="1" applyBorder="1" applyAlignment="1">
      <alignment horizontal="left" vertical="center"/>
    </xf>
    <xf numFmtId="0" fontId="29" fillId="0" borderId="61" xfId="0" applyNumberFormat="1" applyFont="1" applyBorder="1" applyAlignment="1">
      <alignment horizontal="center" vertical="center"/>
    </xf>
    <xf numFmtId="0" fontId="61" fillId="0" borderId="61" xfId="0" applyNumberFormat="1" applyFont="1" applyBorder="1" applyAlignment="1">
      <alignment horizontal="left" vertical="center"/>
    </xf>
    <xf numFmtId="0" fontId="41" fillId="0" borderId="61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/>
    </xf>
    <xf numFmtId="49" fontId="70" fillId="0" borderId="0" xfId="0" applyNumberFormat="1" applyFont="1" applyAlignment="1">
      <alignment horizontal="left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26" fillId="0" borderId="0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62" xfId="0" applyFont="1" applyBorder="1" applyAlignment="1">
      <alignment horizontal="center"/>
    </xf>
    <xf numFmtId="0" fontId="34" fillId="0" borderId="62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63" xfId="0" applyFont="1" applyBorder="1" applyAlignment="1">
      <alignment horizontal="center" vertical="center"/>
    </xf>
    <xf numFmtId="0" fontId="4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3" fillId="0" borderId="0" xfId="55" applyFont="1" applyAlignment="1">
      <alignment horizontal="center"/>
      <protection/>
    </xf>
    <xf numFmtId="0" fontId="34" fillId="0" borderId="62" xfId="55" applyFont="1" applyBorder="1" applyAlignment="1">
      <alignment horizontal="center"/>
      <protection/>
    </xf>
    <xf numFmtId="0" fontId="2" fillId="0" borderId="0" xfId="0" applyNumberFormat="1" applyFont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 vertical="center"/>
    </xf>
    <xf numFmtId="0" fontId="26" fillId="7" borderId="12" xfId="0" applyNumberFormat="1" applyFont="1" applyFill="1" applyBorder="1" applyAlignment="1">
      <alignment horizontal="left"/>
    </xf>
    <xf numFmtId="0" fontId="26" fillId="7" borderId="20" xfId="0" applyNumberFormat="1" applyFont="1" applyFill="1" applyBorder="1" applyAlignment="1">
      <alignment horizontal="left"/>
    </xf>
    <xf numFmtId="0" fontId="26" fillId="7" borderId="11" xfId="0" applyNumberFormat="1" applyFont="1" applyFill="1" applyBorder="1" applyAlignment="1">
      <alignment horizontal="left"/>
    </xf>
    <xf numFmtId="0" fontId="26" fillId="7" borderId="57" xfId="0" applyNumberFormat="1" applyFont="1" applyFill="1" applyBorder="1" applyAlignment="1">
      <alignment horizontal="left"/>
    </xf>
    <xf numFmtId="0" fontId="46" fillId="0" borderId="29" xfId="0" applyNumberFormat="1" applyFont="1" applyFill="1" applyBorder="1" applyAlignment="1">
      <alignment horizontal="center" vertical="center"/>
    </xf>
    <xf numFmtId="0" fontId="46" fillId="0" borderId="64" xfId="0" applyNumberFormat="1" applyFont="1" applyFill="1" applyBorder="1" applyAlignment="1">
      <alignment horizontal="center" vertical="center"/>
    </xf>
    <xf numFmtId="0" fontId="7" fillId="0" borderId="0" xfId="54" applyFont="1" applyAlignment="1">
      <alignment horizontal="center" vertical="center"/>
      <protection/>
    </xf>
    <xf numFmtId="0" fontId="0" fillId="0" borderId="0" xfId="54" applyBorder="1" applyAlignment="1">
      <alignment horizontal="center"/>
      <protection/>
    </xf>
    <xf numFmtId="0" fontId="54" fillId="0" borderId="65" xfId="54" applyFont="1" applyBorder="1" applyAlignment="1">
      <alignment horizontal="center" vertical="center"/>
      <protection/>
    </xf>
    <xf numFmtId="0" fontId="54" fillId="0" borderId="66" xfId="54" applyFont="1" applyBorder="1" applyAlignment="1">
      <alignment horizontal="center" vertical="center"/>
      <protection/>
    </xf>
    <xf numFmtId="0" fontId="0" fillId="0" borderId="65" xfId="54" applyFill="1" applyBorder="1" applyAlignment="1">
      <alignment horizontal="center"/>
      <protection/>
    </xf>
    <xf numFmtId="0" fontId="0" fillId="0" borderId="66" xfId="54" applyFill="1" applyBorder="1" applyAlignment="1">
      <alignment horizontal="center"/>
      <protection/>
    </xf>
    <xf numFmtId="0" fontId="54" fillId="7" borderId="65" xfId="54" applyFont="1" applyFill="1" applyBorder="1" applyAlignment="1">
      <alignment horizontal="center" vertical="center"/>
      <protection/>
    </xf>
    <xf numFmtId="0" fontId="54" fillId="7" borderId="66" xfId="54" applyFont="1" applyFill="1" applyBorder="1" applyAlignment="1">
      <alignment horizontal="center" vertical="center"/>
      <protection/>
    </xf>
    <xf numFmtId="0" fontId="54" fillId="0" borderId="13" xfId="54" applyFont="1" applyBorder="1" applyAlignment="1">
      <alignment horizontal="center" vertical="center"/>
      <protection/>
    </xf>
    <xf numFmtId="0" fontId="54" fillId="0" borderId="0" xfId="54" applyFont="1" applyBorder="1" applyAlignment="1">
      <alignment horizontal="center" vertical="center"/>
      <protection/>
    </xf>
    <xf numFmtId="0" fontId="54" fillId="0" borderId="67" xfId="54" applyFont="1" applyBorder="1" applyAlignment="1">
      <alignment horizontal="center" vertical="center"/>
      <protection/>
    </xf>
    <xf numFmtId="0" fontId="54" fillId="0" borderId="68" xfId="54" applyFont="1" applyBorder="1" applyAlignment="1">
      <alignment horizontal="center" vertical="center"/>
      <protection/>
    </xf>
    <xf numFmtId="0" fontId="54" fillId="0" borderId="69" xfId="54" applyFont="1" applyBorder="1" applyAlignment="1">
      <alignment horizontal="center" vertical="center"/>
      <protection/>
    </xf>
    <xf numFmtId="0" fontId="54" fillId="0" borderId="70" xfId="54" applyFont="1" applyBorder="1" applyAlignment="1">
      <alignment horizontal="center" vertical="center"/>
      <protection/>
    </xf>
    <xf numFmtId="0" fontId="33" fillId="0" borderId="28" xfId="54" applyFont="1" applyBorder="1" applyAlignment="1">
      <alignment horizontal="center" vertical="center"/>
      <protection/>
    </xf>
    <xf numFmtId="0" fontId="33" fillId="0" borderId="29" xfId="54" applyFont="1" applyBorder="1" applyAlignment="1">
      <alignment horizontal="center" vertical="center"/>
      <protection/>
    </xf>
    <xf numFmtId="0" fontId="33" fillId="0" borderId="42" xfId="54" applyFont="1" applyBorder="1" applyAlignment="1">
      <alignment horizontal="center" vertical="center"/>
      <protection/>
    </xf>
    <xf numFmtId="0" fontId="33" fillId="0" borderId="22" xfId="54" applyFont="1" applyBorder="1" applyAlignment="1">
      <alignment horizontal="center" vertical="center"/>
      <protection/>
    </xf>
    <xf numFmtId="0" fontId="33" fillId="0" borderId="17" xfId="54" applyFont="1" applyBorder="1" applyAlignment="1">
      <alignment horizontal="center" vertical="center"/>
      <protection/>
    </xf>
    <xf numFmtId="0" fontId="35" fillId="0" borderId="10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/>
      <protection/>
    </xf>
    <xf numFmtId="0" fontId="0" fillId="0" borderId="0" xfId="54" applyAlignment="1">
      <alignment horizontal="left" vertical="center"/>
      <protection/>
    </xf>
    <xf numFmtId="0" fontId="33" fillId="0" borderId="47" xfId="54" applyFont="1" applyBorder="1" applyAlignment="1">
      <alignment horizontal="center" vertical="center"/>
      <protection/>
    </xf>
    <xf numFmtId="0" fontId="33" fillId="0" borderId="36" xfId="54" applyFont="1" applyBorder="1" applyAlignment="1">
      <alignment horizontal="center" vertical="center"/>
      <protection/>
    </xf>
    <xf numFmtId="0" fontId="33" fillId="0" borderId="71" xfId="54" applyFont="1" applyBorder="1" applyAlignment="1">
      <alignment horizontal="center" vertical="center"/>
      <protection/>
    </xf>
    <xf numFmtId="0" fontId="33" fillId="0" borderId="48" xfId="54" applyFont="1" applyBorder="1" applyAlignment="1">
      <alignment horizontal="center" vertical="center"/>
      <protection/>
    </xf>
    <xf numFmtId="0" fontId="33" fillId="0" borderId="64" xfId="54" applyFont="1" applyBorder="1" applyAlignment="1">
      <alignment horizontal="center" vertical="center"/>
      <protection/>
    </xf>
    <xf numFmtId="0" fontId="0" fillId="0" borderId="65" xfId="54" applyBorder="1" applyAlignment="1">
      <alignment horizontal="center"/>
      <protection/>
    </xf>
    <xf numFmtId="0" fontId="0" fillId="0" borderId="66" xfId="54" applyBorder="1" applyAlignment="1">
      <alignment horizontal="center"/>
      <protection/>
    </xf>
    <xf numFmtId="0" fontId="33" fillId="0" borderId="72" xfId="54" applyFont="1" applyBorder="1" applyAlignment="1">
      <alignment horizontal="center" vertical="center"/>
      <protection/>
    </xf>
    <xf numFmtId="0" fontId="33" fillId="0" borderId="44" xfId="54" applyFont="1" applyBorder="1" applyAlignment="1">
      <alignment horizontal="center" vertical="center"/>
      <protection/>
    </xf>
    <xf numFmtId="0" fontId="33" fillId="0" borderId="65" xfId="54" applyFont="1" applyBorder="1" applyAlignment="1">
      <alignment horizontal="center" vertical="center"/>
      <protection/>
    </xf>
    <xf numFmtId="0" fontId="33" fillId="0" borderId="66" xfId="54" applyFont="1" applyBorder="1" applyAlignment="1">
      <alignment horizontal="center" vertical="center"/>
      <protection/>
    </xf>
    <xf numFmtId="0" fontId="33" fillId="0" borderId="73" xfId="54" applyFont="1" applyBorder="1" applyAlignment="1">
      <alignment horizontal="center" vertical="center"/>
      <protection/>
    </xf>
    <xf numFmtId="0" fontId="33" fillId="0" borderId="41" xfId="54" applyFont="1" applyBorder="1" applyAlignment="1">
      <alignment horizontal="center" vertical="center"/>
      <protection/>
    </xf>
    <xf numFmtId="0" fontId="0" fillId="0" borderId="26" xfId="54" applyBorder="1" applyAlignment="1">
      <alignment horizontal="center"/>
      <protection/>
    </xf>
    <xf numFmtId="0" fontId="0" fillId="0" borderId="27" xfId="54" applyBorder="1" applyAlignment="1">
      <alignment horizontal="center"/>
      <protection/>
    </xf>
    <xf numFmtId="0" fontId="33" fillId="0" borderId="74" xfId="54" applyFont="1" applyBorder="1" applyAlignment="1">
      <alignment horizontal="center" vertical="center"/>
      <protection/>
    </xf>
    <xf numFmtId="0" fontId="33" fillId="0" borderId="75" xfId="54" applyFont="1" applyBorder="1" applyAlignment="1">
      <alignment horizontal="center" vertical="center"/>
      <protection/>
    </xf>
    <xf numFmtId="0" fontId="33" fillId="0" borderId="21" xfId="54" applyFont="1" applyBorder="1" applyAlignment="1">
      <alignment horizontal="center" vertical="center"/>
      <protection/>
    </xf>
    <xf numFmtId="0" fontId="33" fillId="0" borderId="23" xfId="54" applyFont="1" applyBorder="1" applyAlignment="1">
      <alignment horizontal="center" vertical="center"/>
      <protection/>
    </xf>
    <xf numFmtId="0" fontId="52" fillId="0" borderId="36" xfId="54" applyFont="1" applyBorder="1" applyAlignment="1">
      <alignment horizontal="center" vertical="center"/>
      <protection/>
    </xf>
    <xf numFmtId="0" fontId="52" fillId="0" borderId="76" xfId="54" applyFont="1" applyBorder="1" applyAlignment="1">
      <alignment horizontal="center" vertical="center"/>
      <protection/>
    </xf>
    <xf numFmtId="0" fontId="52" fillId="0" borderId="11" xfId="54" applyFont="1" applyBorder="1" applyAlignment="1">
      <alignment horizontal="center" vertical="center"/>
      <protection/>
    </xf>
    <xf numFmtId="0" fontId="52" fillId="0" borderId="77" xfId="54" applyFont="1" applyBorder="1" applyAlignment="1">
      <alignment horizontal="center" vertical="center"/>
      <protection/>
    </xf>
    <xf numFmtId="0" fontId="53" fillId="0" borderId="78" xfId="54" applyNumberFormat="1" applyFont="1" applyFill="1" applyBorder="1" applyAlignment="1">
      <alignment horizontal="center" vertical="center"/>
      <protection/>
    </xf>
    <xf numFmtId="0" fontId="53" fillId="0" borderId="79" xfId="54" applyNumberFormat="1" applyFont="1" applyFill="1" applyBorder="1" applyAlignment="1">
      <alignment horizontal="center" vertical="center"/>
      <protection/>
    </xf>
    <xf numFmtId="0" fontId="0" fillId="0" borderId="21" xfId="54" applyBorder="1" applyAlignment="1">
      <alignment horizontal="center" vertical="center"/>
      <protection/>
    </xf>
    <xf numFmtId="0" fontId="0" fillId="0" borderId="31" xfId="54" applyBorder="1" applyAlignment="1">
      <alignment horizontal="center" vertical="center"/>
      <protection/>
    </xf>
    <xf numFmtId="0" fontId="53" fillId="7" borderId="80" xfId="54" applyFont="1" applyFill="1" applyBorder="1" applyAlignment="1">
      <alignment horizontal="center" vertical="center"/>
      <protection/>
    </xf>
    <xf numFmtId="0" fontId="53" fillId="7" borderId="81" xfId="54" applyFont="1" applyFill="1" applyBorder="1" applyAlignment="1">
      <alignment horizontal="center" vertical="center"/>
      <protection/>
    </xf>
    <xf numFmtId="0" fontId="53" fillId="7" borderId="82" xfId="54" applyFont="1" applyFill="1" applyBorder="1" applyAlignment="1">
      <alignment horizontal="center" vertical="center"/>
      <protection/>
    </xf>
    <xf numFmtId="49" fontId="51" fillId="31" borderId="83" xfId="54" applyNumberFormat="1" applyFont="1" applyFill="1" applyBorder="1" applyAlignment="1">
      <alignment horizontal="center" vertical="center"/>
      <protection/>
    </xf>
    <xf numFmtId="49" fontId="51" fillId="31" borderId="84" xfId="54" applyNumberFormat="1" applyFont="1" applyFill="1" applyBorder="1" applyAlignment="1">
      <alignment horizontal="center" vertical="center"/>
      <protection/>
    </xf>
    <xf numFmtId="0" fontId="53" fillId="0" borderId="80" xfId="54" applyNumberFormat="1" applyFont="1" applyBorder="1" applyAlignment="1">
      <alignment horizontal="center" vertical="center"/>
      <protection/>
    </xf>
    <xf numFmtId="0" fontId="53" fillId="0" borderId="81" xfId="54" applyNumberFormat="1" applyFont="1" applyBorder="1" applyAlignment="1">
      <alignment horizontal="center" vertical="center"/>
      <protection/>
    </xf>
    <xf numFmtId="0" fontId="53" fillId="0" borderId="82" xfId="54" applyNumberFormat="1" applyFont="1" applyBorder="1" applyAlignment="1">
      <alignment horizontal="center" vertical="center"/>
      <protection/>
    </xf>
    <xf numFmtId="0" fontId="0" fillId="0" borderId="55" xfId="54" applyBorder="1" applyAlignment="1">
      <alignment horizontal="center"/>
      <protection/>
    </xf>
    <xf numFmtId="0" fontId="0" fillId="0" borderId="48" xfId="54" applyBorder="1" applyAlignment="1">
      <alignment horizontal="center"/>
      <protection/>
    </xf>
    <xf numFmtId="0" fontId="0" fillId="0" borderId="29" xfId="54" applyBorder="1" applyAlignment="1">
      <alignment horizontal="center"/>
      <protection/>
    </xf>
    <xf numFmtId="0" fontId="0" fillId="0" borderId="64" xfId="54" applyBorder="1" applyAlignment="1">
      <alignment horizontal="center"/>
      <protection/>
    </xf>
    <xf numFmtId="0" fontId="0" fillId="0" borderId="85" xfId="54" applyBorder="1" applyAlignment="1">
      <alignment horizontal="center"/>
      <protection/>
    </xf>
    <xf numFmtId="0" fontId="33" fillId="0" borderId="21" xfId="54" applyFont="1" applyBorder="1" applyAlignment="1">
      <alignment horizontal="center"/>
      <protection/>
    </xf>
    <xf numFmtId="0" fontId="33" fillId="0" borderId="22" xfId="54" applyFont="1" applyBorder="1" applyAlignment="1">
      <alignment horizontal="center"/>
      <protection/>
    </xf>
    <xf numFmtId="0" fontId="33" fillId="0" borderId="23" xfId="54" applyFont="1" applyBorder="1" applyAlignment="1">
      <alignment horizontal="center"/>
      <protection/>
    </xf>
    <xf numFmtId="0" fontId="0" fillId="0" borderId="85" xfId="54" applyFill="1" applyBorder="1" applyAlignment="1">
      <alignment horizontal="center"/>
      <protection/>
    </xf>
    <xf numFmtId="0" fontId="54" fillId="0" borderId="85" xfId="54" applyFont="1" applyBorder="1" applyAlignment="1">
      <alignment horizontal="center" vertical="center"/>
      <protection/>
    </xf>
    <xf numFmtId="0" fontId="33" fillId="0" borderId="22" xfId="54" applyFont="1" applyBorder="1" applyAlignment="1">
      <alignment horizontal="center" vertical="center" wrapText="1"/>
      <protection/>
    </xf>
    <xf numFmtId="0" fontId="33" fillId="0" borderId="23" xfId="54" applyFont="1" applyBorder="1" applyAlignment="1">
      <alignment horizontal="center" vertical="center" wrapText="1"/>
      <protection/>
    </xf>
    <xf numFmtId="0" fontId="33" fillId="0" borderId="17" xfId="54" applyFont="1" applyBorder="1" applyAlignment="1">
      <alignment horizontal="center" vertical="center" wrapText="1"/>
      <protection/>
    </xf>
    <xf numFmtId="0" fontId="33" fillId="0" borderId="53" xfId="54" applyFont="1" applyBorder="1" applyAlignment="1">
      <alignment horizontal="center" vertical="center" wrapText="1"/>
      <protection/>
    </xf>
    <xf numFmtId="0" fontId="54" fillId="7" borderId="85" xfId="54" applyFont="1" applyFill="1" applyBorder="1" applyAlignment="1">
      <alignment horizontal="center" vertical="center"/>
      <protection/>
    </xf>
    <xf numFmtId="0" fontId="33" fillId="0" borderId="85" xfId="54" applyFont="1" applyBorder="1" applyAlignment="1">
      <alignment horizontal="center" vertical="center"/>
      <protection/>
    </xf>
    <xf numFmtId="0" fontId="49" fillId="0" borderId="0" xfId="54" applyFont="1" applyAlignment="1">
      <alignment horizontal="center" vertical="center"/>
      <protection/>
    </xf>
    <xf numFmtId="0" fontId="51" fillId="31" borderId="86" xfId="54" applyFont="1" applyFill="1" applyBorder="1" applyAlignment="1">
      <alignment horizontal="center" vertical="center"/>
      <protection/>
    </xf>
    <xf numFmtId="0" fontId="51" fillId="31" borderId="87" xfId="54" applyFont="1" applyFill="1" applyBorder="1" applyAlignment="1">
      <alignment horizontal="center" vertical="center"/>
      <protection/>
    </xf>
    <xf numFmtId="0" fontId="53" fillId="0" borderId="78" xfId="54" applyFont="1" applyBorder="1" applyAlignment="1">
      <alignment horizontal="center" vertical="center"/>
      <protection/>
    </xf>
    <xf numFmtId="0" fontId="53" fillId="0" borderId="79" xfId="54" applyFont="1" applyBorder="1" applyAlignment="1">
      <alignment horizontal="center" vertical="center"/>
      <protection/>
    </xf>
    <xf numFmtId="184" fontId="53" fillId="0" borderId="88" xfId="54" applyNumberFormat="1" applyFont="1" applyBorder="1" applyAlignment="1">
      <alignment horizontal="center" vertical="center"/>
      <protection/>
    </xf>
    <xf numFmtId="184" fontId="53" fillId="0" borderId="89" xfId="54" applyNumberFormat="1" applyFont="1" applyBorder="1" applyAlignment="1">
      <alignment horizontal="center" vertical="center"/>
      <protection/>
    </xf>
    <xf numFmtId="0" fontId="50" fillId="0" borderId="0" xfId="54" applyFont="1" applyAlignment="1">
      <alignment horizontal="center" vertical="center"/>
      <protection/>
    </xf>
    <xf numFmtId="0" fontId="51" fillId="31" borderId="90" xfId="54" applyFont="1" applyFill="1" applyBorder="1" applyAlignment="1">
      <alignment horizontal="center" vertical="center"/>
      <protection/>
    </xf>
    <xf numFmtId="0" fontId="51" fillId="31" borderId="91" xfId="54" applyFont="1" applyFill="1" applyBorder="1" applyAlignment="1">
      <alignment horizontal="center" vertical="center"/>
      <protection/>
    </xf>
    <xf numFmtId="0" fontId="51" fillId="31" borderId="92" xfId="54" applyFont="1" applyFill="1" applyBorder="1" applyAlignment="1">
      <alignment horizontal="center" vertical="center"/>
      <protection/>
    </xf>
    <xf numFmtId="0" fontId="51" fillId="31" borderId="93" xfId="54" applyFont="1" applyFill="1" applyBorder="1" applyAlignment="1">
      <alignment horizontal="center" vertical="center"/>
      <protection/>
    </xf>
    <xf numFmtId="0" fontId="63" fillId="0" borderId="94" xfId="54" applyFont="1" applyFill="1" applyBorder="1" applyAlignment="1">
      <alignment horizontal="center" vertical="center"/>
      <protection/>
    </xf>
    <xf numFmtId="0" fontId="63" fillId="0" borderId="95" xfId="54" applyFont="1" applyFill="1" applyBorder="1" applyAlignment="1">
      <alignment horizontal="center" vertical="center"/>
      <protection/>
    </xf>
    <xf numFmtId="0" fontId="7" fillId="0" borderId="96" xfId="54" applyFont="1" applyFill="1" applyBorder="1" applyAlignment="1">
      <alignment horizontal="center" vertical="center"/>
      <protection/>
    </xf>
    <xf numFmtId="0" fontId="7" fillId="0" borderId="95" xfId="54" applyFont="1" applyFill="1" applyBorder="1" applyAlignment="1">
      <alignment horizontal="center" vertical="center"/>
      <protection/>
    </xf>
    <xf numFmtId="0" fontId="54" fillId="0" borderId="97" xfId="54" applyFont="1" applyBorder="1" applyAlignment="1">
      <alignment horizontal="center" vertical="center"/>
      <protection/>
    </xf>
    <xf numFmtId="0" fontId="54" fillId="0" borderId="98" xfId="54" applyFont="1" applyBorder="1" applyAlignment="1">
      <alignment horizontal="center" vertical="center"/>
      <protection/>
    </xf>
    <xf numFmtId="0" fontId="54" fillId="0" borderId="99" xfId="54" applyFont="1" applyBorder="1" applyAlignment="1">
      <alignment horizontal="center" vertical="center"/>
      <protection/>
    </xf>
    <xf numFmtId="49" fontId="53" fillId="0" borderId="80" xfId="54" applyNumberFormat="1" applyFont="1" applyBorder="1" applyAlignment="1">
      <alignment horizontal="center" vertical="center"/>
      <protection/>
    </xf>
    <xf numFmtId="49" fontId="53" fillId="0" borderId="81" xfId="54" applyNumberFormat="1" applyFont="1" applyBorder="1" applyAlignment="1">
      <alignment horizontal="center" vertical="center"/>
      <protection/>
    </xf>
    <xf numFmtId="49" fontId="53" fillId="0" borderId="82" xfId="54" applyNumberFormat="1" applyFont="1" applyBorder="1" applyAlignment="1">
      <alignment horizontal="center" vertical="center"/>
      <protection/>
    </xf>
    <xf numFmtId="49" fontId="53" fillId="0" borderId="78" xfId="54" applyNumberFormat="1" applyFont="1" applyFill="1" applyBorder="1" applyAlignment="1">
      <alignment horizontal="center" vertical="center"/>
      <protection/>
    </xf>
    <xf numFmtId="49" fontId="53" fillId="0" borderId="79" xfId="54" applyNumberFormat="1" applyFont="1" applyFill="1" applyBorder="1" applyAlignment="1">
      <alignment horizontal="center" vertical="center"/>
      <protection/>
    </xf>
    <xf numFmtId="49" fontId="57" fillId="0" borderId="100" xfId="53" applyNumberFormat="1" applyFont="1" applyBorder="1" applyAlignment="1">
      <alignment horizontal="center" vertical="center" wrapText="1"/>
      <protection/>
    </xf>
    <xf numFmtId="49" fontId="57" fillId="0" borderId="56" xfId="53" applyNumberFormat="1" applyFont="1" applyBorder="1" applyAlignment="1">
      <alignment horizontal="center" vertical="center" wrapText="1"/>
      <protection/>
    </xf>
    <xf numFmtId="49" fontId="57" fillId="0" borderId="101" xfId="53" applyNumberFormat="1" applyFont="1" applyBorder="1" applyAlignment="1">
      <alignment horizontal="center" vertical="center" wrapText="1"/>
      <protection/>
    </xf>
    <xf numFmtId="49" fontId="56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2" fillId="0" borderId="62" xfId="53" applyNumberFormat="1" applyFont="1" applyBorder="1" applyAlignment="1">
      <alignment horizontal="center" vertical="center"/>
      <protection/>
    </xf>
    <xf numFmtId="49" fontId="55" fillId="0" borderId="0" xfId="53" applyNumberFormat="1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готовка на 32" xfId="53"/>
    <cellStyle name="Обычный_Книга1" xfId="54"/>
    <cellStyle name="Обычный_Одиночны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2008%2004-05%20&#1089;&#1072;&#1083;&#1072;&#1074;&#1072;&#1090;%20&#1087;&#1077;&#1088;&#1074;&#1077;&#1085;&#1089;&#1090;&#1074;&#1086;%20&#1088;&#1086;&#1089;&#1089;&#1080;&#1080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2008%2004-05%20&#1089;&#1072;&#1083;&#1072;&#1074;&#1072;&#1090;%20&#1087;&#1077;&#1088;&#1074;&#1077;&#1085;&#1089;&#1090;&#1074;&#1086;%20&#1088;&#1086;&#1089;&#1089;&#1080;&#1080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-&#1083;&#1080;&#1095;&#1085;&#1099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2008%2004-05%20&#1089;&#1072;&#1083;&#1072;&#1074;&#1072;&#1090;%20&#1087;&#1077;&#1088;&#1074;&#1077;&#1085;&#1089;&#1090;&#1074;&#1086;%20&#1088;&#1086;&#1089;&#1089;&#1080;&#1080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4;&#1076;&#1080;&#1085;&#1086;&#1095;&#1085;&#1099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-92_&#1054;&#1044;&#1048;&#1053;&#1054;&#1063;&#1053;&#1067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</sheetNames>
    <sheetDataSet>
      <sheetData sheetId="0">
        <row r="1">
          <cell r="A1" t="str">
            <v>Список участников.</v>
          </cell>
        </row>
        <row r="2">
          <cell r="A2" t="str">
            <v>Юноши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Дата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 </v>
          </cell>
          <cell r="E5" t="str">
            <v>1988</v>
          </cell>
          <cell r="F5">
            <v>799</v>
          </cell>
          <cell r="G5" t="str">
            <v>Красноярск 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 </v>
          </cell>
          <cell r="E6" t="str">
            <v>1988</v>
          </cell>
          <cell r="F6">
            <v>1015</v>
          </cell>
          <cell r="G6" t="str">
            <v>Сочи </v>
          </cell>
          <cell r="H6" t="str">
            <v>Апагуни </v>
          </cell>
        </row>
        <row r="7">
          <cell r="A7">
            <v>3</v>
          </cell>
          <cell r="B7">
            <v>3</v>
          </cell>
          <cell r="C7" t="str">
            <v>Афанасьев </v>
          </cell>
          <cell r="D7" t="str">
            <v>Максим</v>
          </cell>
          <cell r="E7" t="str">
            <v>1989</v>
          </cell>
          <cell r="F7">
            <v>704</v>
          </cell>
          <cell r="G7" t="str">
            <v>Волжский</v>
          </cell>
          <cell r="H7" t="str">
            <v>Нагибеков Х.О. </v>
          </cell>
        </row>
        <row r="8">
          <cell r="A8">
            <v>4</v>
          </cell>
          <cell r="B8">
            <v>4</v>
          </cell>
          <cell r="C8" t="str">
            <v>Байрамов </v>
          </cell>
          <cell r="D8" t="str">
            <v>Ростислав </v>
          </cell>
          <cell r="E8" t="str">
            <v>1989</v>
          </cell>
          <cell r="F8">
            <v>668</v>
          </cell>
          <cell r="G8" t="str">
            <v>Екатеринбург </v>
          </cell>
          <cell r="H8" t="str">
            <v>Каменев А.Ю., Малышкин В.В. </v>
          </cell>
        </row>
        <row r="9">
          <cell r="A9">
            <v>5</v>
          </cell>
          <cell r="B9">
            <v>5</v>
          </cell>
          <cell r="C9" t="str">
            <v>Бардин </v>
          </cell>
          <cell r="D9" t="str">
            <v>Илья </v>
          </cell>
          <cell r="E9" t="str">
            <v>1989</v>
          </cell>
          <cell r="F9">
            <v>836</v>
          </cell>
          <cell r="G9" t="str">
            <v>Рыбинск </v>
          </cell>
          <cell r="H9" t="str">
            <v>Боркова И.Ю., Веселов Е.А.</v>
          </cell>
        </row>
        <row r="10">
          <cell r="A10">
            <v>6</v>
          </cell>
          <cell r="B10">
            <v>6</v>
          </cell>
          <cell r="C10" t="str">
            <v>Большов </v>
          </cell>
          <cell r="D10" t="str">
            <v>Алексей</v>
          </cell>
          <cell r="E10" t="str">
            <v>1990</v>
          </cell>
          <cell r="F10">
            <v>799</v>
          </cell>
          <cell r="G10" t="str">
            <v>Н.Новгород</v>
          </cell>
          <cell r="H10" t="str">
            <v>Ендолов В.Н.</v>
          </cell>
        </row>
        <row r="11">
          <cell r="A11">
            <v>7</v>
          </cell>
          <cell r="B11">
            <v>7</v>
          </cell>
          <cell r="C11" t="str">
            <v>Боровик </v>
          </cell>
          <cell r="D11" t="str">
            <v>Александр </v>
          </cell>
          <cell r="E11" t="str">
            <v>1990</v>
          </cell>
          <cell r="F11">
            <v>814</v>
          </cell>
          <cell r="G11" t="str">
            <v>Славянск </v>
          </cell>
          <cell r="H11" t="str">
            <v>Боровик В.</v>
          </cell>
        </row>
        <row r="12">
          <cell r="A12">
            <v>8</v>
          </cell>
          <cell r="B12">
            <v>8</v>
          </cell>
          <cell r="C12" t="str">
            <v>Боронин </v>
          </cell>
          <cell r="D12" t="str">
            <v>Сергей </v>
          </cell>
          <cell r="E12" t="str">
            <v>1987</v>
          </cell>
          <cell r="F12">
            <v>932</v>
          </cell>
          <cell r="G12" t="str">
            <v>Москва </v>
          </cell>
          <cell r="H12" t="str">
            <v>Гришаков В.А. </v>
          </cell>
        </row>
        <row r="13">
          <cell r="A13">
            <v>9</v>
          </cell>
          <cell r="B13">
            <v>9</v>
          </cell>
          <cell r="C13" t="str">
            <v>Бочков </v>
          </cell>
          <cell r="D13" t="str">
            <v>Денис </v>
          </cell>
          <cell r="E13" t="str">
            <v>1988</v>
          </cell>
          <cell r="F13">
            <v>940</v>
          </cell>
          <cell r="G13" t="str">
            <v>Рыбинск </v>
          </cell>
          <cell r="H13" t="str">
            <v>Боркова И.Ю. </v>
          </cell>
        </row>
        <row r="14">
          <cell r="A14">
            <v>10</v>
          </cell>
          <cell r="B14">
            <v>10</v>
          </cell>
          <cell r="C14" t="str">
            <v>Букин </v>
          </cell>
          <cell r="D14" t="str">
            <v>Андрей </v>
          </cell>
          <cell r="E14" t="str">
            <v>1989</v>
          </cell>
          <cell r="F14">
            <v>1007</v>
          </cell>
          <cell r="G14" t="str">
            <v>Челябинск </v>
          </cell>
          <cell r="H14" t="str">
            <v>Голышев В.В., Тарасова Н.Г. </v>
          </cell>
        </row>
        <row r="15">
          <cell r="A15">
            <v>11</v>
          </cell>
          <cell r="B15">
            <v>11</v>
          </cell>
          <cell r="C15" t="str">
            <v>Бухряков </v>
          </cell>
          <cell r="D15" t="str">
            <v>Михаил</v>
          </cell>
          <cell r="E15" t="str">
            <v>1988</v>
          </cell>
          <cell r="F15">
            <v>694</v>
          </cell>
          <cell r="G15" t="str">
            <v>Челябинск</v>
          </cell>
          <cell r="H15" t="str">
            <v>Буханов М.В., Тарасов Н.Г. </v>
          </cell>
        </row>
        <row r="16">
          <cell r="A16">
            <v>12</v>
          </cell>
          <cell r="B16">
            <v>12</v>
          </cell>
          <cell r="C16" t="str">
            <v>Валеев </v>
          </cell>
          <cell r="D16" t="str">
            <v>Марсель</v>
          </cell>
          <cell r="E16">
            <v>1990</v>
          </cell>
          <cell r="F16">
            <v>707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 </v>
          </cell>
          <cell r="D17" t="str">
            <v>Александр </v>
          </cell>
          <cell r="E17" t="str">
            <v>1988</v>
          </cell>
          <cell r="F17">
            <v>985</v>
          </cell>
          <cell r="G17" t="str">
            <v>Рыбинск </v>
          </cell>
          <cell r="H17" t="str">
            <v>Боркова И.Ю., Веселов Е.А.</v>
          </cell>
        </row>
        <row r="18">
          <cell r="A18">
            <v>14</v>
          </cell>
          <cell r="B18">
            <v>14</v>
          </cell>
          <cell r="C18" t="str">
            <v>Георгиев </v>
          </cell>
          <cell r="D18" t="str">
            <v>Александр </v>
          </cell>
          <cell r="E18" t="str">
            <v>1989</v>
          </cell>
          <cell r="F18">
            <v>881</v>
          </cell>
          <cell r="G18" t="str">
            <v>Новокузнецк </v>
          </cell>
          <cell r="H18" t="str">
            <v>Постников И.А. </v>
          </cell>
        </row>
        <row r="19">
          <cell r="A19">
            <v>15</v>
          </cell>
          <cell r="B19">
            <v>15</v>
          </cell>
          <cell r="C19" t="str">
            <v>Гончаров </v>
          </cell>
          <cell r="D19" t="str">
            <v>Арсений </v>
          </cell>
          <cell r="E19" t="str">
            <v>1990</v>
          </cell>
          <cell r="F19">
            <v>722</v>
          </cell>
          <cell r="G19" t="str">
            <v>Н.Новгород</v>
          </cell>
          <cell r="H19" t="str">
            <v>Брусин С.Б. </v>
          </cell>
        </row>
        <row r="20">
          <cell r="A20">
            <v>16</v>
          </cell>
          <cell r="B20">
            <v>16</v>
          </cell>
          <cell r="C20" t="str">
            <v>Горбунов </v>
          </cell>
          <cell r="D20" t="str">
            <v>Владислав</v>
          </cell>
          <cell r="E20" t="str">
            <v>1988</v>
          </cell>
          <cell r="F20">
            <v>742</v>
          </cell>
          <cell r="G20" t="str">
            <v>Самара</v>
          </cell>
          <cell r="H20" t="str">
            <v>Павленко В.П. </v>
          </cell>
        </row>
        <row r="21">
          <cell r="A21">
            <v>17</v>
          </cell>
          <cell r="B21">
            <v>17</v>
          </cell>
          <cell r="C21" t="str">
            <v>Елистратов </v>
          </cell>
          <cell r="D21" t="str">
            <v>Игорь </v>
          </cell>
          <cell r="E21" t="str">
            <v>1989</v>
          </cell>
          <cell r="F21">
            <v>869</v>
          </cell>
          <cell r="G21" t="str">
            <v>Подольск </v>
          </cell>
          <cell r="H21" t="str">
            <v>Сазонов И.А. </v>
          </cell>
        </row>
        <row r="22">
          <cell r="A22">
            <v>18</v>
          </cell>
          <cell r="B22">
            <v>18</v>
          </cell>
          <cell r="C22" t="str">
            <v>Жидков </v>
          </cell>
          <cell r="D22" t="str">
            <v>Илья </v>
          </cell>
          <cell r="E22" t="str">
            <v>1991</v>
          </cell>
          <cell r="F22">
            <v>720</v>
          </cell>
          <cell r="G22" t="str">
            <v>Шахты </v>
          </cell>
          <cell r="H22" t="str">
            <v>Жидков В.А. </v>
          </cell>
        </row>
        <row r="23">
          <cell r="A23">
            <v>19</v>
          </cell>
          <cell r="B23">
            <v>19</v>
          </cell>
          <cell r="C23" t="str">
            <v>Знаменский </v>
          </cell>
          <cell r="D23" t="str">
            <v>Дмитрий </v>
          </cell>
          <cell r="E23" t="str">
            <v>1987</v>
          </cell>
          <cell r="F23">
            <v>776</v>
          </cell>
          <cell r="G23" t="str">
            <v>С.-Петербург </v>
          </cell>
          <cell r="H23" t="str">
            <v>Бриль В.Б. </v>
          </cell>
        </row>
        <row r="24">
          <cell r="A24">
            <v>20</v>
          </cell>
          <cell r="B24">
            <v>20</v>
          </cell>
          <cell r="C24" t="str">
            <v>Зоненко </v>
          </cell>
          <cell r="D24" t="str">
            <v>Валерий </v>
          </cell>
          <cell r="E24" t="str">
            <v>1989</v>
          </cell>
          <cell r="F24">
            <v>779</v>
          </cell>
          <cell r="G24" t="str">
            <v>Москва </v>
          </cell>
          <cell r="H24" t="str">
            <v>Эдель Е.О. </v>
          </cell>
        </row>
        <row r="25">
          <cell r="A25">
            <v>21</v>
          </cell>
          <cell r="B25">
            <v>21</v>
          </cell>
          <cell r="C25" t="str">
            <v>Капустин </v>
          </cell>
          <cell r="D25" t="str">
            <v>Евгений</v>
          </cell>
          <cell r="E25" t="str">
            <v>1988</v>
          </cell>
          <cell r="F25">
            <v>747</v>
          </cell>
          <cell r="G25" t="str">
            <v>Невинномыск</v>
          </cell>
          <cell r="H25" t="str">
            <v>Скалихин В.А.</v>
          </cell>
        </row>
        <row r="26">
          <cell r="A26">
            <v>22</v>
          </cell>
          <cell r="B26">
            <v>22</v>
          </cell>
          <cell r="C26" t="str">
            <v>Комов </v>
          </cell>
          <cell r="D26" t="str">
            <v>Александр </v>
          </cell>
          <cell r="E26" t="str">
            <v>1988</v>
          </cell>
          <cell r="F26">
            <v>861</v>
          </cell>
          <cell r="G26" t="str">
            <v>С.-Петербург </v>
          </cell>
          <cell r="H26" t="str">
            <v>Семенова С.Д. </v>
          </cell>
        </row>
        <row r="27">
          <cell r="A27">
            <v>23</v>
          </cell>
          <cell r="B27">
            <v>23</v>
          </cell>
          <cell r="C27" t="str">
            <v>Коротков </v>
          </cell>
          <cell r="D27" t="str">
            <v>Александр </v>
          </cell>
          <cell r="E27" t="str">
            <v>1989</v>
          </cell>
          <cell r="F27">
            <v>734</v>
          </cell>
          <cell r="G27" t="str">
            <v>Ярославль </v>
          </cell>
          <cell r="H27" t="str">
            <v>Авдеева С.Н. </v>
          </cell>
        </row>
        <row r="28">
          <cell r="A28">
            <v>24</v>
          </cell>
          <cell r="B28">
            <v>24</v>
          </cell>
          <cell r="C28" t="str">
            <v>Краев </v>
          </cell>
          <cell r="D28" t="str">
            <v>Андрей</v>
          </cell>
          <cell r="E28" t="str">
            <v>1988</v>
          </cell>
          <cell r="F28">
            <v>945</v>
          </cell>
          <cell r="G28" t="str">
            <v>Н.Новгород</v>
          </cell>
          <cell r="H28" t="str">
            <v>Ендолов В.Н.</v>
          </cell>
        </row>
        <row r="29">
          <cell r="A29">
            <v>25</v>
          </cell>
          <cell r="B29">
            <v>25</v>
          </cell>
          <cell r="C29" t="str">
            <v>Кривошеев  </v>
          </cell>
          <cell r="D29" t="str">
            <v>Вячеслав</v>
          </cell>
          <cell r="E29" t="str">
            <v>1987</v>
          </cell>
          <cell r="F29">
            <v>1142</v>
          </cell>
          <cell r="G29" t="str">
            <v>Челябинск </v>
          </cell>
          <cell r="H29" t="str">
            <v>Голышев В.В. </v>
          </cell>
        </row>
        <row r="30">
          <cell r="A30">
            <v>26</v>
          </cell>
          <cell r="B30">
            <v>26</v>
          </cell>
          <cell r="C30" t="str">
            <v>Кротов</v>
          </cell>
          <cell r="D30" t="str">
            <v> Станислав</v>
          </cell>
          <cell r="E30" t="str">
            <v>1988</v>
          </cell>
          <cell r="F30">
            <v>640</v>
          </cell>
          <cell r="G30" t="str">
            <v>Иркутск</v>
          </cell>
          <cell r="H30" t="str">
            <v>Старчак А.Г.</v>
          </cell>
        </row>
        <row r="31">
          <cell r="A31">
            <v>27</v>
          </cell>
          <cell r="B31">
            <v>27</v>
          </cell>
          <cell r="C31" t="str">
            <v>Кузнецов </v>
          </cell>
          <cell r="D31" t="str">
            <v>Никита </v>
          </cell>
          <cell r="E31" t="str">
            <v>1987</v>
          </cell>
          <cell r="F31">
            <v>829</v>
          </cell>
          <cell r="G31" t="str">
            <v>Волжский </v>
          </cell>
          <cell r="H31" t="str">
            <v>Нагибеков Х.О. </v>
          </cell>
        </row>
        <row r="32">
          <cell r="A32">
            <v>28</v>
          </cell>
          <cell r="B32">
            <v>28</v>
          </cell>
          <cell r="C32" t="str">
            <v>Кузнецов </v>
          </cell>
          <cell r="D32" t="str">
            <v>Сергей </v>
          </cell>
          <cell r="E32" t="str">
            <v>1988</v>
          </cell>
          <cell r="F32">
            <v>610</v>
          </cell>
          <cell r="G32" t="str">
            <v>Медвежьегорск </v>
          </cell>
          <cell r="H32" t="str">
            <v>Чайников Н.Э.</v>
          </cell>
        </row>
        <row r="33">
          <cell r="A33">
            <v>29</v>
          </cell>
          <cell r="B33">
            <v>29</v>
          </cell>
          <cell r="C33" t="str">
            <v>Купряков </v>
          </cell>
          <cell r="D33" t="str">
            <v>Евгений </v>
          </cell>
          <cell r="E33" t="str">
            <v>1988</v>
          </cell>
          <cell r="F33">
            <v>910</v>
          </cell>
          <cell r="G33" t="str">
            <v>Москва </v>
          </cell>
          <cell r="H33" t="str">
            <v>Шевченко </v>
          </cell>
        </row>
        <row r="34">
          <cell r="A34">
            <v>30</v>
          </cell>
          <cell r="B34">
            <v>30</v>
          </cell>
          <cell r="C34" t="str">
            <v>Лапшин </v>
          </cell>
          <cell r="D34" t="str">
            <v>Андрей</v>
          </cell>
          <cell r="E34" t="str">
            <v>1987</v>
          </cell>
          <cell r="F34">
            <v>730</v>
          </cell>
          <cell r="G34" t="str">
            <v>Н.Новгород</v>
          </cell>
          <cell r="H34" t="str">
            <v>Брусин С.Б. </v>
          </cell>
        </row>
        <row r="35">
          <cell r="A35">
            <v>31</v>
          </cell>
          <cell r="B35">
            <v>31</v>
          </cell>
          <cell r="C35" t="str">
            <v>Ларин </v>
          </cell>
          <cell r="D35" t="str">
            <v>Максим</v>
          </cell>
          <cell r="E35" t="str">
            <v>1988</v>
          </cell>
          <cell r="F35">
            <v>685</v>
          </cell>
          <cell r="G35" t="str">
            <v>Самара</v>
          </cell>
          <cell r="H35" t="str">
            <v>Павленко В.П. </v>
          </cell>
        </row>
        <row r="36">
          <cell r="A36">
            <v>32</v>
          </cell>
          <cell r="B36">
            <v>32</v>
          </cell>
          <cell r="C36" t="str">
            <v>Лисович </v>
          </cell>
          <cell r="D36" t="str">
            <v>Олег</v>
          </cell>
          <cell r="E36" t="str">
            <v>1988</v>
          </cell>
          <cell r="F36">
            <v>0</v>
          </cell>
          <cell r="G36" t="str">
            <v>Респ. Коми </v>
          </cell>
          <cell r="H36" t="str">
            <v>Костева З.П. </v>
          </cell>
        </row>
        <row r="37">
          <cell r="A37">
            <v>33</v>
          </cell>
          <cell r="B37">
            <v>33</v>
          </cell>
          <cell r="C37" t="str">
            <v>Малин </v>
          </cell>
          <cell r="D37" t="str">
            <v>Иван </v>
          </cell>
          <cell r="E37" t="str">
            <v>1987</v>
          </cell>
          <cell r="F37">
            <v>837</v>
          </cell>
          <cell r="G37" t="str">
            <v>Москва </v>
          </cell>
          <cell r="H37" t="str">
            <v>Спиридоновы </v>
          </cell>
        </row>
        <row r="38">
          <cell r="A38">
            <v>34</v>
          </cell>
          <cell r="B38">
            <v>34</v>
          </cell>
          <cell r="C38" t="str">
            <v>Маслеев </v>
          </cell>
          <cell r="D38" t="str">
            <v>Евгений </v>
          </cell>
          <cell r="E38" t="str">
            <v>1987</v>
          </cell>
          <cell r="F38">
            <v>889</v>
          </cell>
          <cell r="G38" t="str">
            <v>Москва </v>
          </cell>
          <cell r="H38" t="str">
            <v>Воробьев В.А., Спиридоновы </v>
          </cell>
        </row>
        <row r="39">
          <cell r="A39">
            <v>35</v>
          </cell>
          <cell r="B39">
            <v>35</v>
          </cell>
          <cell r="C39" t="str">
            <v>Мерзликин </v>
          </cell>
          <cell r="D39" t="str">
            <v>Дмитрий </v>
          </cell>
          <cell r="E39" t="str">
            <v>1987</v>
          </cell>
          <cell r="F39">
            <v>756</v>
          </cell>
          <cell r="G39" t="str">
            <v>Москва </v>
          </cell>
          <cell r="H39" t="str">
            <v>Эдель Е.О. </v>
          </cell>
        </row>
        <row r="40">
          <cell r="A40">
            <v>36</v>
          </cell>
          <cell r="B40">
            <v>36</v>
          </cell>
          <cell r="C40" t="str">
            <v>Минин </v>
          </cell>
          <cell r="D40" t="str">
            <v>Валентин </v>
          </cell>
          <cell r="E40" t="str">
            <v>1987</v>
          </cell>
          <cell r="F40">
            <v>739</v>
          </cell>
          <cell r="G40" t="str">
            <v>С.-Петербург </v>
          </cell>
          <cell r="H40" t="str">
            <v>Шесюк В.Д. </v>
          </cell>
        </row>
        <row r="41">
          <cell r="A41">
            <v>37</v>
          </cell>
          <cell r="B41">
            <v>37</v>
          </cell>
          <cell r="C41" t="str">
            <v>Мурзин </v>
          </cell>
          <cell r="D41" t="str">
            <v>Виталий </v>
          </cell>
          <cell r="E41" t="str">
            <v>1989</v>
          </cell>
          <cell r="F41">
            <v>889</v>
          </cell>
          <cell r="G41" t="str">
            <v>Чебоксары </v>
          </cell>
          <cell r="H41" t="str">
            <v>Леонтьев Е.М.</v>
          </cell>
        </row>
        <row r="42">
          <cell r="A42">
            <v>38</v>
          </cell>
          <cell r="B42">
            <v>38</v>
          </cell>
          <cell r="C42" t="str">
            <v>Мутыгуллин </v>
          </cell>
          <cell r="D42" t="str">
            <v>Рамиль </v>
          </cell>
          <cell r="E42" t="str">
            <v>1988</v>
          </cell>
          <cell r="F42">
            <v>977</v>
          </cell>
          <cell r="G42" t="str">
            <v>Чебоксары </v>
          </cell>
          <cell r="H42" t="str">
            <v>Леонтьев Е.М., Алексеев А.М.</v>
          </cell>
        </row>
        <row r="43">
          <cell r="A43">
            <v>39</v>
          </cell>
          <cell r="B43">
            <v>39</v>
          </cell>
          <cell r="C43" t="str">
            <v>Недбаев </v>
          </cell>
          <cell r="D43" t="str">
            <v>Антон </v>
          </cell>
          <cell r="E43" t="str">
            <v>1987</v>
          </cell>
          <cell r="F43">
            <v>790</v>
          </cell>
          <cell r="G43" t="str">
            <v>Абакан </v>
          </cell>
          <cell r="H43" t="str">
            <v>Чекурин С.Н. </v>
          </cell>
        </row>
        <row r="44">
          <cell r="A44">
            <v>40</v>
          </cell>
          <cell r="B44">
            <v>40</v>
          </cell>
          <cell r="C44" t="str">
            <v>Нестрогаев </v>
          </cell>
          <cell r="D44" t="str">
            <v>Сергей </v>
          </cell>
          <cell r="E44" t="str">
            <v>1987</v>
          </cell>
          <cell r="F44">
            <v>785</v>
          </cell>
          <cell r="G44" t="str">
            <v>С.-Петербург </v>
          </cell>
          <cell r="H44" t="str">
            <v>Эльберт А.М. </v>
          </cell>
        </row>
        <row r="45">
          <cell r="A45">
            <v>41</v>
          </cell>
          <cell r="B45">
            <v>41</v>
          </cell>
          <cell r="C45" t="str">
            <v>Никишов </v>
          </cell>
          <cell r="D45" t="str">
            <v>Константин</v>
          </cell>
          <cell r="E45" t="str">
            <v>1989</v>
          </cell>
          <cell r="F45">
            <v>757</v>
          </cell>
          <cell r="G45" t="str">
            <v>Москва </v>
          </cell>
          <cell r="H45" t="str">
            <v>Спиридоновы </v>
          </cell>
        </row>
        <row r="46">
          <cell r="A46">
            <v>42</v>
          </cell>
          <cell r="B46">
            <v>42</v>
          </cell>
          <cell r="C46" t="str">
            <v>Олонов </v>
          </cell>
          <cell r="D46" t="str">
            <v>Александр</v>
          </cell>
          <cell r="E46" t="str">
            <v>1989</v>
          </cell>
          <cell r="F46">
            <v>1035</v>
          </cell>
          <cell r="G46" t="str">
            <v>Н.Новгород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Панкратов </v>
          </cell>
          <cell r="D47" t="str">
            <v>Николай</v>
          </cell>
          <cell r="E47" t="str">
            <v>1990</v>
          </cell>
          <cell r="F47">
            <v>591</v>
          </cell>
          <cell r="G47" t="str">
            <v>С.-Петербург</v>
          </cell>
          <cell r="H47" t="str">
            <v>Семенова С.Д. </v>
          </cell>
        </row>
        <row r="48">
          <cell r="A48">
            <v>44</v>
          </cell>
          <cell r="B48">
            <v>44</v>
          </cell>
          <cell r="C48" t="str">
            <v>Постников </v>
          </cell>
          <cell r="D48" t="str">
            <v>Антон </v>
          </cell>
          <cell r="E48" t="str">
            <v>1989</v>
          </cell>
          <cell r="F48">
            <v>769</v>
          </cell>
          <cell r="G48" t="str">
            <v>Новокузнецк </v>
          </cell>
          <cell r="H48" t="str">
            <v>Постников И.А. </v>
          </cell>
        </row>
        <row r="49">
          <cell r="A49">
            <v>45</v>
          </cell>
          <cell r="B49">
            <v>45</v>
          </cell>
          <cell r="C49" t="str">
            <v>Салкин </v>
          </cell>
          <cell r="D49" t="str">
            <v>Ростислав </v>
          </cell>
          <cell r="E49" t="str">
            <v>1991</v>
          </cell>
          <cell r="F49">
            <v>540</v>
          </cell>
          <cell r="G49" t="str">
            <v>Москва </v>
          </cell>
          <cell r="H49" t="str">
            <v>Чиченев, Воробьев </v>
          </cell>
        </row>
        <row r="50">
          <cell r="A50">
            <v>46</v>
          </cell>
          <cell r="B50">
            <v>46</v>
          </cell>
          <cell r="C50" t="str">
            <v>Сергеев </v>
          </cell>
          <cell r="D50" t="str">
            <v>Виктор </v>
          </cell>
          <cell r="E50" t="str">
            <v>1989</v>
          </cell>
          <cell r="F50">
            <v>735</v>
          </cell>
          <cell r="G50" t="str">
            <v>Новочебоксарск </v>
          </cell>
          <cell r="H50" t="str">
            <v>Леонтьев Е.М.</v>
          </cell>
        </row>
        <row r="51">
          <cell r="A51">
            <v>47</v>
          </cell>
          <cell r="B51">
            <v>47</v>
          </cell>
          <cell r="C51" t="str">
            <v>Слепенков </v>
          </cell>
          <cell r="D51" t="str">
            <v>Роман</v>
          </cell>
          <cell r="E51" t="str">
            <v>1991</v>
          </cell>
          <cell r="F51">
            <v>738</v>
          </cell>
          <cell r="G51" t="str">
            <v>Самара</v>
          </cell>
          <cell r="H51" t="str">
            <v>Павленко В.П. </v>
          </cell>
        </row>
        <row r="52">
          <cell r="A52">
            <v>48</v>
          </cell>
          <cell r="B52">
            <v>48</v>
          </cell>
          <cell r="C52" t="str">
            <v>Соколов </v>
          </cell>
          <cell r="D52" t="str">
            <v>Максим </v>
          </cell>
          <cell r="E52" t="str">
            <v>1988</v>
          </cell>
          <cell r="F52">
            <v>806</v>
          </cell>
          <cell r="G52" t="str">
            <v>Москва </v>
          </cell>
          <cell r="H52" t="str">
            <v>Ступаченко Л.Н. </v>
          </cell>
        </row>
        <row r="53">
          <cell r="A53">
            <v>49</v>
          </cell>
          <cell r="B53">
            <v>49</v>
          </cell>
          <cell r="C53" t="str">
            <v>Старостин</v>
          </cell>
          <cell r="D53" t="str">
            <v> Павел </v>
          </cell>
          <cell r="E53" t="str">
            <v>1989</v>
          </cell>
          <cell r="F53">
            <v>766</v>
          </cell>
          <cell r="G53" t="str">
            <v>Екатеринбург </v>
          </cell>
          <cell r="H53" t="str">
            <v>Дзюда О.И., Малышкин В.В. </v>
          </cell>
        </row>
        <row r="54">
          <cell r="A54">
            <v>50</v>
          </cell>
          <cell r="B54">
            <v>50</v>
          </cell>
          <cell r="C54" t="str">
            <v>Тарасов </v>
          </cell>
          <cell r="D54" t="str">
            <v>Артем</v>
          </cell>
          <cell r="E54" t="str">
            <v>1989</v>
          </cell>
          <cell r="F54">
            <v>770</v>
          </cell>
          <cell r="G54" t="str">
            <v>Самара</v>
          </cell>
          <cell r="H54" t="str">
            <v>Павленко В.П. </v>
          </cell>
        </row>
        <row r="55">
          <cell r="A55">
            <v>51</v>
          </cell>
          <cell r="B55">
            <v>51</v>
          </cell>
          <cell r="C55" t="str">
            <v>Тимергазин </v>
          </cell>
          <cell r="D55" t="str">
            <v>Руслан</v>
          </cell>
          <cell r="E55" t="str">
            <v>1989</v>
          </cell>
          <cell r="F55">
            <v>656</v>
          </cell>
          <cell r="G55" t="str">
            <v>Екатеринбург </v>
          </cell>
          <cell r="H55" t="str">
            <v>Злобин С.В., Малышкин В.В. </v>
          </cell>
        </row>
        <row r="56">
          <cell r="A56">
            <v>52</v>
          </cell>
          <cell r="B56">
            <v>52</v>
          </cell>
          <cell r="C56" t="str">
            <v>Тимохов </v>
          </cell>
          <cell r="D56" t="str">
            <v>Андрей </v>
          </cell>
          <cell r="E56" t="str">
            <v>1989</v>
          </cell>
          <cell r="F56">
            <v>447</v>
          </cell>
          <cell r="G56" t="str">
            <v>Калиниград </v>
          </cell>
          <cell r="H56" t="str">
            <v>Змецкене Т.И. </v>
          </cell>
        </row>
        <row r="57">
          <cell r="A57">
            <v>53</v>
          </cell>
          <cell r="B57">
            <v>53</v>
          </cell>
          <cell r="C57" t="str">
            <v>Турубанов </v>
          </cell>
          <cell r="D57" t="str">
            <v>Арсений </v>
          </cell>
          <cell r="E57" t="str">
            <v>1987</v>
          </cell>
          <cell r="F57">
            <v>0</v>
          </cell>
          <cell r="G57" t="str">
            <v>Респ. Коми </v>
          </cell>
          <cell r="H57" t="str">
            <v>Костева З.П. </v>
          </cell>
        </row>
        <row r="58">
          <cell r="A58">
            <v>54</v>
          </cell>
          <cell r="B58">
            <v>54</v>
          </cell>
          <cell r="C58" t="str">
            <v>Уточкин  </v>
          </cell>
          <cell r="D58" t="str">
            <v>Артем</v>
          </cell>
          <cell r="E58" t="str">
            <v>1989</v>
          </cell>
          <cell r="F58">
            <v>1119</v>
          </cell>
          <cell r="G58" t="str">
            <v>Екатеринбург </v>
          </cell>
          <cell r="H58" t="str">
            <v>Уточкин А.Г., Малышкин В.В. </v>
          </cell>
        </row>
        <row r="59">
          <cell r="A59">
            <v>55</v>
          </cell>
          <cell r="B59">
            <v>55</v>
          </cell>
          <cell r="C59" t="str">
            <v>Фильчев </v>
          </cell>
          <cell r="D59" t="str">
            <v>Сергей</v>
          </cell>
          <cell r="E59" t="str">
            <v>1988</v>
          </cell>
          <cell r="F59">
            <v>660</v>
          </cell>
          <cell r="G59" t="str">
            <v>Воронеж</v>
          </cell>
          <cell r="H59" t="str">
            <v>Рымарев С., Вахнин В.А.</v>
          </cell>
        </row>
        <row r="60">
          <cell r="A60">
            <v>56</v>
          </cell>
          <cell r="B60">
            <v>56</v>
          </cell>
          <cell r="C60" t="str">
            <v>Фомин </v>
          </cell>
          <cell r="D60" t="str">
            <v>Виталий </v>
          </cell>
          <cell r="E60" t="str">
            <v>1989</v>
          </cell>
          <cell r="F60">
            <v>865</v>
          </cell>
          <cell r="G60" t="str">
            <v>Москва </v>
          </cell>
          <cell r="H60" t="str">
            <v>Спиридоновы </v>
          </cell>
        </row>
        <row r="61">
          <cell r="A61">
            <v>57</v>
          </cell>
          <cell r="B61">
            <v>57</v>
          </cell>
          <cell r="C61" t="str">
            <v>Чернов </v>
          </cell>
          <cell r="D61" t="str">
            <v>Алексей </v>
          </cell>
          <cell r="E61" t="str">
            <v>1987</v>
          </cell>
          <cell r="F61">
            <v>719</v>
          </cell>
          <cell r="G61" t="str">
            <v>Москва </v>
          </cell>
          <cell r="H61" t="str">
            <v>Шевцова, Хагоев </v>
          </cell>
        </row>
        <row r="62">
          <cell r="A62">
            <v>58</v>
          </cell>
          <cell r="B62">
            <v>58</v>
          </cell>
          <cell r="C62" t="str">
            <v>Чимбарцев </v>
          </cell>
          <cell r="D62" t="str">
            <v>Владислав </v>
          </cell>
          <cell r="E62" t="str">
            <v>1989</v>
          </cell>
          <cell r="F62">
            <v>700</v>
          </cell>
          <cell r="G62" t="str">
            <v>Екатеринбург </v>
          </cell>
          <cell r="H62" t="str">
            <v>Злобин С.В., Малышкин В.В. </v>
          </cell>
        </row>
        <row r="63">
          <cell r="A63">
            <v>59</v>
          </cell>
          <cell r="B63">
            <v>59</v>
          </cell>
          <cell r="C63" t="str">
            <v>Чубаров </v>
          </cell>
          <cell r="D63" t="str">
            <v>Дмитрий</v>
          </cell>
          <cell r="E63" t="str">
            <v>1988</v>
          </cell>
          <cell r="F63">
            <v>882</v>
          </cell>
          <cell r="G63" t="str">
            <v>Самара</v>
          </cell>
          <cell r="H63" t="str">
            <v>Павленко В.П. </v>
          </cell>
        </row>
        <row r="64">
          <cell r="A64">
            <v>60</v>
          </cell>
          <cell r="B64">
            <v>60</v>
          </cell>
          <cell r="C64" t="str">
            <v>Шибаев </v>
          </cell>
          <cell r="D64" t="str">
            <v>Александр </v>
          </cell>
          <cell r="E64" t="str">
            <v>1990</v>
          </cell>
          <cell r="F64">
            <v>994</v>
          </cell>
          <cell r="G64" t="str">
            <v>Ярославль </v>
          </cell>
          <cell r="H64" t="str">
            <v>Федосеев В.М.</v>
          </cell>
        </row>
        <row r="65">
          <cell r="A65">
            <v>61</v>
          </cell>
          <cell r="B65">
            <v>61</v>
          </cell>
          <cell r="C65" t="str">
            <v>Щербак </v>
          </cell>
          <cell r="D65" t="str">
            <v>Александр</v>
          </cell>
          <cell r="E65" t="str">
            <v>1991</v>
          </cell>
          <cell r="F65">
            <v>705</v>
          </cell>
          <cell r="G65" t="str">
            <v>Краснодар</v>
          </cell>
          <cell r="H65" t="str">
            <v>Василевский В.</v>
          </cell>
        </row>
        <row r="66">
          <cell r="A66">
            <v>62</v>
          </cell>
          <cell r="B66">
            <v>62</v>
          </cell>
          <cell r="C66" t="str">
            <v>Ягофаров </v>
          </cell>
          <cell r="D66" t="str">
            <v>Ринат</v>
          </cell>
          <cell r="E66" t="str">
            <v>1987</v>
          </cell>
          <cell r="F66">
            <v>565</v>
          </cell>
          <cell r="G66" t="str">
            <v>Волжский</v>
          </cell>
          <cell r="H66" t="str">
            <v>Нагибеков Х.О. </v>
          </cell>
        </row>
        <row r="67">
          <cell r="A67">
            <v>63</v>
          </cell>
          <cell r="B67">
            <v>63</v>
          </cell>
          <cell r="C67" t="str">
            <v>Яковлев </v>
          </cell>
          <cell r="D67" t="str">
            <v>Альберт</v>
          </cell>
          <cell r="E67" t="str">
            <v>1988</v>
          </cell>
          <cell r="F67">
            <v>596</v>
          </cell>
          <cell r="G67" t="str">
            <v>Казань</v>
          </cell>
          <cell r="H67" t="str">
            <v>Степанов Р.В.</v>
          </cell>
        </row>
        <row r="68">
          <cell r="A68">
            <v>64</v>
          </cell>
          <cell r="B68">
            <v>64</v>
          </cell>
          <cell r="C68" t="str">
            <v>Ястребцев </v>
          </cell>
          <cell r="D68" t="str">
            <v>Дмитрий</v>
          </cell>
          <cell r="E68" t="str">
            <v>1988</v>
          </cell>
          <cell r="F68">
            <v>831</v>
          </cell>
          <cell r="G68" t="str">
            <v>Н.Новгород</v>
          </cell>
          <cell r="H68" t="str">
            <v>Марусич К.А.</v>
          </cell>
        </row>
        <row r="69">
          <cell r="A69">
            <v>65</v>
          </cell>
          <cell r="B69">
            <v>65</v>
          </cell>
          <cell r="C69" t="str">
            <v>Аймалетдинова </v>
          </cell>
          <cell r="E69" t="str">
            <v>1988</v>
          </cell>
          <cell r="F69">
            <v>755</v>
          </cell>
          <cell r="G69" t="str">
            <v>Москва </v>
          </cell>
          <cell r="H69" t="str">
            <v>Шипова Н.Г. </v>
          </cell>
        </row>
        <row r="70">
          <cell r="A70">
            <v>66</v>
          </cell>
          <cell r="B70">
            <v>66</v>
          </cell>
          <cell r="C70" t="str">
            <v>Архипова </v>
          </cell>
          <cell r="E70" t="str">
            <v>1988</v>
          </cell>
          <cell r="F70">
            <v>720</v>
          </cell>
          <cell r="G70" t="str">
            <v>Москва </v>
          </cell>
          <cell r="H70" t="str">
            <v>Шевченко </v>
          </cell>
        </row>
        <row r="71">
          <cell r="A71">
            <v>67</v>
          </cell>
          <cell r="B71">
            <v>67</v>
          </cell>
          <cell r="C71" t="str">
            <v>Баранова</v>
          </cell>
          <cell r="E71" t="str">
            <v>1990</v>
          </cell>
          <cell r="F71">
            <v>843</v>
          </cell>
          <cell r="G71" t="str">
            <v>Абакан </v>
          </cell>
          <cell r="H71" t="str">
            <v>Домненко И.В. </v>
          </cell>
        </row>
        <row r="72">
          <cell r="A72">
            <v>68</v>
          </cell>
          <cell r="B72">
            <v>68</v>
          </cell>
          <cell r="C72" t="str">
            <v>Беляева </v>
          </cell>
          <cell r="E72" t="str">
            <v>1987</v>
          </cell>
          <cell r="F72">
            <v>643</v>
          </cell>
          <cell r="G72" t="str">
            <v>Пермь</v>
          </cell>
          <cell r="H72" t="str">
            <v>Подъяпольский Н.П. </v>
          </cell>
        </row>
        <row r="73">
          <cell r="A73">
            <v>69</v>
          </cell>
          <cell r="B73">
            <v>69</v>
          </cell>
          <cell r="C73" t="str">
            <v>Битюцкая </v>
          </cell>
          <cell r="E73" t="str">
            <v>1987</v>
          </cell>
          <cell r="F73">
            <v>897</v>
          </cell>
          <cell r="G73" t="str">
            <v>Нальчик</v>
          </cell>
          <cell r="H73" t="str">
            <v>Климов А.М.</v>
          </cell>
        </row>
        <row r="74">
          <cell r="A74">
            <v>70</v>
          </cell>
          <cell r="B74">
            <v>70</v>
          </cell>
          <cell r="C74" t="str">
            <v>Богослова </v>
          </cell>
          <cell r="E74" t="str">
            <v>1987</v>
          </cell>
          <cell r="F74">
            <v>745</v>
          </cell>
          <cell r="G74" t="str">
            <v>Славянск</v>
          </cell>
          <cell r="H74" t="str">
            <v>Крылова И.М.</v>
          </cell>
        </row>
        <row r="75">
          <cell r="A75">
            <v>71</v>
          </cell>
          <cell r="B75">
            <v>71</v>
          </cell>
          <cell r="C75" t="str">
            <v>Болотова </v>
          </cell>
          <cell r="E75" t="str">
            <v>1989</v>
          </cell>
          <cell r="F75">
            <v>726</v>
          </cell>
          <cell r="G75" t="str">
            <v>Жуковский</v>
          </cell>
          <cell r="H75" t="str">
            <v>Газарьян Ю.С. </v>
          </cell>
        </row>
        <row r="76">
          <cell r="A76">
            <v>72</v>
          </cell>
          <cell r="B76">
            <v>72</v>
          </cell>
          <cell r="C76" t="str">
            <v>Борисова </v>
          </cell>
          <cell r="E76" t="str">
            <v>1989</v>
          </cell>
          <cell r="F76">
            <v>442</v>
          </cell>
          <cell r="G76" t="str">
            <v>Ядрин </v>
          </cell>
          <cell r="H76" t="str">
            <v>Борисов А.В., Щепетов В.Н. </v>
          </cell>
        </row>
        <row r="77">
          <cell r="A77">
            <v>73</v>
          </cell>
          <cell r="B77">
            <v>73</v>
          </cell>
          <cell r="C77" t="str">
            <v>Бурова </v>
          </cell>
          <cell r="E77" t="str">
            <v>1988</v>
          </cell>
          <cell r="F77">
            <v>711</v>
          </cell>
          <cell r="G77" t="str">
            <v>Москва </v>
          </cell>
          <cell r="H77" t="str">
            <v>Симонова, Шахова </v>
          </cell>
        </row>
        <row r="78">
          <cell r="A78">
            <v>74</v>
          </cell>
          <cell r="B78">
            <v>74</v>
          </cell>
          <cell r="C78" t="str">
            <v>Бурова </v>
          </cell>
          <cell r="E78" t="str">
            <v>1988</v>
          </cell>
          <cell r="F78">
            <v>621</v>
          </cell>
          <cell r="G78" t="str">
            <v>Казань</v>
          </cell>
          <cell r="H78" t="str">
            <v>Степанов Р.В. </v>
          </cell>
        </row>
        <row r="79">
          <cell r="A79">
            <v>75</v>
          </cell>
          <cell r="B79">
            <v>75</v>
          </cell>
          <cell r="C79" t="str">
            <v>Быкова </v>
          </cell>
          <cell r="E79" t="str">
            <v>1987</v>
          </cell>
          <cell r="F79">
            <v>1022</v>
          </cell>
          <cell r="G79" t="str">
            <v>С.-Петербург </v>
          </cell>
          <cell r="H79" t="str">
            <v>Семенова С.Д. </v>
          </cell>
        </row>
        <row r="80">
          <cell r="A80">
            <v>76</v>
          </cell>
          <cell r="B80">
            <v>76</v>
          </cell>
          <cell r="C80" t="str">
            <v>Васильева </v>
          </cell>
          <cell r="E80" t="str">
            <v>1991</v>
          </cell>
          <cell r="F80">
            <v>589</v>
          </cell>
          <cell r="G80" t="str">
            <v>Пермь</v>
          </cell>
          <cell r="H80" t="str">
            <v>Васькин И.Л. </v>
          </cell>
        </row>
        <row r="81">
          <cell r="A81">
            <v>77</v>
          </cell>
          <cell r="B81">
            <v>77</v>
          </cell>
          <cell r="C81" t="str">
            <v>Власова </v>
          </cell>
          <cell r="E81" t="str">
            <v>1990</v>
          </cell>
          <cell r="F81">
            <v>855</v>
          </cell>
          <cell r="G81" t="str">
            <v>Екатеринбург </v>
          </cell>
          <cell r="H81" t="str">
            <v>Баратов Р.М., Малышкина В. </v>
          </cell>
        </row>
        <row r="82">
          <cell r="A82">
            <v>78</v>
          </cell>
          <cell r="B82">
            <v>78</v>
          </cell>
          <cell r="C82" t="str">
            <v>Воденникова </v>
          </cell>
          <cell r="E82" t="str">
            <v>1989</v>
          </cell>
          <cell r="F82">
            <v>849</v>
          </cell>
          <cell r="G82" t="str">
            <v>Курган </v>
          </cell>
          <cell r="H82" t="str">
            <v>Овчинникова Н.А., Кухмакова В.В.</v>
          </cell>
        </row>
        <row r="83">
          <cell r="A83">
            <v>79</v>
          </cell>
          <cell r="B83">
            <v>79</v>
          </cell>
          <cell r="C83" t="str">
            <v>Воробьева </v>
          </cell>
          <cell r="E83" t="str">
            <v>1989</v>
          </cell>
          <cell r="F83">
            <v>831</v>
          </cell>
          <cell r="G83" t="str">
            <v>Екатеринбург </v>
          </cell>
          <cell r="H83" t="str">
            <v>Дзуда О.И., Малышкин В.В. </v>
          </cell>
        </row>
        <row r="84">
          <cell r="A84">
            <v>80</v>
          </cell>
          <cell r="B84">
            <v>80</v>
          </cell>
          <cell r="C84" t="str">
            <v>Григорьева </v>
          </cell>
          <cell r="E84" t="str">
            <v>1992</v>
          </cell>
          <cell r="F84">
            <v>558</v>
          </cell>
          <cell r="G84" t="str">
            <v>Петрозаводск </v>
          </cell>
          <cell r="H84" t="str">
            <v>Шарова М.М. </v>
          </cell>
        </row>
        <row r="85">
          <cell r="A85">
            <v>81</v>
          </cell>
          <cell r="B85">
            <v>81</v>
          </cell>
          <cell r="C85" t="str">
            <v>Грязнова </v>
          </cell>
          <cell r="E85" t="str">
            <v>1989</v>
          </cell>
          <cell r="F85">
            <v>862</v>
          </cell>
          <cell r="G85" t="str">
            <v>Москва </v>
          </cell>
          <cell r="H85" t="str">
            <v>Лошкарева Н.Г. </v>
          </cell>
        </row>
        <row r="86">
          <cell r="A86">
            <v>82</v>
          </cell>
          <cell r="B86">
            <v>82</v>
          </cell>
          <cell r="C86" t="str">
            <v>Дударева </v>
          </cell>
          <cell r="E86" t="str">
            <v>1991</v>
          </cell>
          <cell r="F86">
            <v>531</v>
          </cell>
          <cell r="G86" t="str">
            <v>Владивосток </v>
          </cell>
          <cell r="H86" t="str">
            <v>Мугурдумов Г.М. </v>
          </cell>
        </row>
        <row r="87">
          <cell r="A87">
            <v>83</v>
          </cell>
          <cell r="B87">
            <v>83</v>
          </cell>
          <cell r="C87" t="str">
            <v>Емельянова </v>
          </cell>
          <cell r="E87" t="str">
            <v>1989</v>
          </cell>
          <cell r="F87">
            <v>647</v>
          </cell>
          <cell r="G87" t="str">
            <v>Самара </v>
          </cell>
          <cell r="H87" t="str">
            <v>Храмкова Н.А. </v>
          </cell>
        </row>
        <row r="88">
          <cell r="A88">
            <v>84</v>
          </cell>
          <cell r="B88">
            <v>84</v>
          </cell>
          <cell r="C88" t="str">
            <v>Ершова </v>
          </cell>
          <cell r="E88" t="str">
            <v>1988</v>
          </cell>
          <cell r="F88">
            <v>669</v>
          </cell>
          <cell r="G88" t="str">
            <v>С.-Петербург </v>
          </cell>
          <cell r="H88" t="str">
            <v>Семенова С.Д. </v>
          </cell>
        </row>
        <row r="89">
          <cell r="A89">
            <v>85</v>
          </cell>
          <cell r="B89">
            <v>85</v>
          </cell>
          <cell r="C89" t="str">
            <v>Зеленова </v>
          </cell>
          <cell r="D89" t="str">
            <v>Мария</v>
          </cell>
          <cell r="E89" t="str">
            <v>1987</v>
          </cell>
          <cell r="F89">
            <v>1158</v>
          </cell>
          <cell r="G89" t="str">
            <v>Н.Новгород</v>
          </cell>
          <cell r="H89" t="str">
            <v>Ендолов В.Н.</v>
          </cell>
        </row>
        <row r="90">
          <cell r="A90">
            <v>86</v>
          </cell>
          <cell r="B90">
            <v>86</v>
          </cell>
          <cell r="C90" t="str">
            <v>Иванова </v>
          </cell>
          <cell r="E90" t="str">
            <v>1987</v>
          </cell>
          <cell r="F90">
            <v>879</v>
          </cell>
          <cell r="G90" t="str">
            <v>С.-Петербург </v>
          </cell>
          <cell r="H90" t="str">
            <v>Семенова С.Д. </v>
          </cell>
        </row>
        <row r="91">
          <cell r="A91">
            <v>87</v>
          </cell>
          <cell r="B91">
            <v>87</v>
          </cell>
          <cell r="C91" t="str">
            <v>Исаева </v>
          </cell>
          <cell r="E91" t="str">
            <v>1988</v>
          </cell>
          <cell r="F91">
            <v>757</v>
          </cell>
          <cell r="G91" t="str">
            <v>С.-Петербург </v>
          </cell>
          <cell r="H91" t="str">
            <v>Семенова С.Д. </v>
          </cell>
        </row>
        <row r="92">
          <cell r="A92">
            <v>88</v>
          </cell>
          <cell r="B92">
            <v>88</v>
          </cell>
          <cell r="C92" t="str">
            <v>Караева </v>
          </cell>
          <cell r="E92" t="str">
            <v>1987</v>
          </cell>
          <cell r="F92">
            <v>786</v>
          </cell>
          <cell r="G92" t="str">
            <v>Москва </v>
          </cell>
          <cell r="H92" t="str">
            <v>Эдель Е.О. </v>
          </cell>
        </row>
        <row r="93">
          <cell r="A93">
            <v>89</v>
          </cell>
          <cell r="B93">
            <v>89</v>
          </cell>
          <cell r="C93" t="str">
            <v>Колодяжная </v>
          </cell>
          <cell r="E93" t="str">
            <v>1990</v>
          </cell>
          <cell r="F93">
            <v>1040</v>
          </cell>
          <cell r="G93" t="str">
            <v>Сиверский </v>
          </cell>
          <cell r="H93" t="str">
            <v>Лешев С.Г., Комов А.С. </v>
          </cell>
        </row>
        <row r="94">
          <cell r="A94">
            <v>90</v>
          </cell>
          <cell r="B94">
            <v>90</v>
          </cell>
          <cell r="C94" t="str">
            <v>Колючева </v>
          </cell>
          <cell r="E94" t="str">
            <v>1990</v>
          </cell>
          <cell r="F94">
            <v>711</v>
          </cell>
          <cell r="G94" t="str">
            <v>Сорочинск</v>
          </cell>
          <cell r="H94" t="str">
            <v>Мелихов С.В.</v>
          </cell>
        </row>
        <row r="95">
          <cell r="A95">
            <v>91</v>
          </cell>
          <cell r="B95">
            <v>91</v>
          </cell>
          <cell r="C95" t="str">
            <v>Лемешевская </v>
          </cell>
          <cell r="E95" t="str">
            <v>1989</v>
          </cell>
          <cell r="F95">
            <v>1036</v>
          </cell>
          <cell r="G95" t="str">
            <v>Москва </v>
          </cell>
          <cell r="H95" t="str">
            <v>Шипова Н.Г. </v>
          </cell>
        </row>
        <row r="96">
          <cell r="A96">
            <v>92</v>
          </cell>
          <cell r="B96">
            <v>92</v>
          </cell>
          <cell r="C96" t="str">
            <v>Лосева </v>
          </cell>
          <cell r="E96" t="str">
            <v>1987</v>
          </cell>
          <cell r="F96">
            <v>844</v>
          </cell>
          <cell r="G96" t="str">
            <v>Калуга</v>
          </cell>
          <cell r="H96" t="str">
            <v>Гавдель Л.А.</v>
          </cell>
        </row>
        <row r="97">
          <cell r="A97">
            <v>93</v>
          </cell>
          <cell r="B97">
            <v>93</v>
          </cell>
          <cell r="C97" t="str">
            <v>Минеева </v>
          </cell>
          <cell r="E97" t="str">
            <v>1989</v>
          </cell>
          <cell r="F97">
            <v>754</v>
          </cell>
          <cell r="G97" t="str">
            <v>Москва </v>
          </cell>
          <cell r="H97" t="str">
            <v>Тимофеева </v>
          </cell>
        </row>
        <row r="98">
          <cell r="A98">
            <v>94</v>
          </cell>
          <cell r="B98">
            <v>94</v>
          </cell>
          <cell r="C98" t="str">
            <v>Михайлова</v>
          </cell>
          <cell r="E98" t="str">
            <v>1987</v>
          </cell>
          <cell r="F98">
            <v>1133</v>
          </cell>
          <cell r="G98" t="str">
            <v>Москва </v>
          </cell>
          <cell r="H98" t="str">
            <v>Лошкарева Н.Г. </v>
          </cell>
        </row>
        <row r="99">
          <cell r="A99">
            <v>95</v>
          </cell>
          <cell r="B99">
            <v>95</v>
          </cell>
          <cell r="C99" t="str">
            <v>Мороз </v>
          </cell>
          <cell r="E99" t="str">
            <v>1987</v>
          </cell>
          <cell r="F99">
            <v>790</v>
          </cell>
          <cell r="G99" t="str">
            <v>Ростов </v>
          </cell>
          <cell r="H99" t="str">
            <v>Гасанов С.Д. </v>
          </cell>
        </row>
        <row r="100">
          <cell r="A100">
            <v>96</v>
          </cell>
          <cell r="B100">
            <v>96</v>
          </cell>
          <cell r="C100" t="str">
            <v>Морозова </v>
          </cell>
          <cell r="E100" t="str">
            <v>1989</v>
          </cell>
          <cell r="F100">
            <v>717</v>
          </cell>
          <cell r="G100" t="str">
            <v>Славянск</v>
          </cell>
          <cell r="H100" t="str">
            <v>Крылова И.М.</v>
          </cell>
        </row>
        <row r="101">
          <cell r="A101">
            <v>97</v>
          </cell>
          <cell r="B101">
            <v>97</v>
          </cell>
          <cell r="C101" t="str">
            <v>Мызгина </v>
          </cell>
          <cell r="E101" t="str">
            <v>1990</v>
          </cell>
          <cell r="F101">
            <v>647</v>
          </cell>
          <cell r="G101" t="str">
            <v>Челябинск </v>
          </cell>
          <cell r="H101" t="str">
            <v>Тарасова Н.Г. </v>
          </cell>
        </row>
        <row r="102">
          <cell r="A102">
            <v>98</v>
          </cell>
          <cell r="B102">
            <v>98</v>
          </cell>
          <cell r="C102" t="str">
            <v>Никифрова </v>
          </cell>
          <cell r="E102" t="str">
            <v>1991</v>
          </cell>
          <cell r="F102">
            <v>596</v>
          </cell>
          <cell r="G102" t="str">
            <v>Чебоксары </v>
          </cell>
          <cell r="H102" t="str">
            <v>Алексеев Д.Н., Иванов А.С.</v>
          </cell>
        </row>
        <row r="103">
          <cell r="A103">
            <v>99</v>
          </cell>
          <cell r="B103">
            <v>99</v>
          </cell>
          <cell r="C103" t="str">
            <v>Осердникова</v>
          </cell>
          <cell r="E103" t="str">
            <v>1988</v>
          </cell>
          <cell r="F103">
            <v>650</v>
          </cell>
          <cell r="G103" t="str">
            <v>Новокузнецк </v>
          </cell>
          <cell r="H103" t="str">
            <v>Постников И.А. </v>
          </cell>
        </row>
        <row r="104">
          <cell r="A104">
            <v>100</v>
          </cell>
          <cell r="B104">
            <v>100</v>
          </cell>
          <cell r="C104" t="str">
            <v>Панкратова </v>
          </cell>
          <cell r="E104" t="str">
            <v>1992</v>
          </cell>
          <cell r="F104">
            <v>646</v>
          </cell>
          <cell r="G104" t="str">
            <v>Н.Новгород</v>
          </cell>
          <cell r="H104" t="str">
            <v>Брусин С.Б.</v>
          </cell>
        </row>
        <row r="105">
          <cell r="A105">
            <v>101</v>
          </cell>
          <cell r="B105">
            <v>101</v>
          </cell>
          <cell r="C105" t="str">
            <v>Плотарева </v>
          </cell>
          <cell r="E105" t="str">
            <v>1988</v>
          </cell>
          <cell r="F105">
            <v>760</v>
          </cell>
          <cell r="G105" t="str">
            <v>Н.Новгород</v>
          </cell>
          <cell r="H105" t="str">
            <v>Марусич Н.А. </v>
          </cell>
        </row>
        <row r="106">
          <cell r="A106">
            <v>102</v>
          </cell>
          <cell r="B106">
            <v>102</v>
          </cell>
          <cell r="C106" t="str">
            <v>Подносова </v>
          </cell>
          <cell r="E106" t="str">
            <v>1988</v>
          </cell>
          <cell r="F106">
            <v>748</v>
          </cell>
          <cell r="G106" t="str">
            <v>Краснодар</v>
          </cell>
          <cell r="H106" t="str">
            <v>Гладких Д.А.</v>
          </cell>
        </row>
        <row r="107">
          <cell r="A107">
            <v>103</v>
          </cell>
          <cell r="B107">
            <v>103</v>
          </cell>
          <cell r="C107" t="str">
            <v>Прокофьева </v>
          </cell>
          <cell r="E107" t="str">
            <v>1987</v>
          </cell>
          <cell r="F107">
            <v>657</v>
          </cell>
          <cell r="G107" t="str">
            <v>Сиверский </v>
          </cell>
          <cell r="H107" t="str">
            <v>Комов А.С. </v>
          </cell>
        </row>
        <row r="108">
          <cell r="A108">
            <v>104</v>
          </cell>
          <cell r="B108">
            <v>104</v>
          </cell>
          <cell r="C108" t="str">
            <v>Прохорова </v>
          </cell>
          <cell r="E108" t="str">
            <v>1987</v>
          </cell>
          <cell r="F108">
            <v>1235</v>
          </cell>
          <cell r="G108" t="str">
            <v>Москва</v>
          </cell>
          <cell r="H108" t="str">
            <v>Воробьев В.А., Чиченев А.В.</v>
          </cell>
        </row>
        <row r="109">
          <cell r="A109">
            <v>105</v>
          </cell>
          <cell r="B109">
            <v>105</v>
          </cell>
          <cell r="C109" t="str">
            <v>Пьянкова </v>
          </cell>
          <cell r="E109" t="str">
            <v>1988</v>
          </cell>
          <cell r="F109">
            <v>639</v>
          </cell>
          <cell r="G109" t="str">
            <v>Екатеринбург </v>
          </cell>
          <cell r="H109" t="str">
            <v>Дзуда О.И., Малышкин В.В. </v>
          </cell>
        </row>
        <row r="110">
          <cell r="A110">
            <v>106</v>
          </cell>
          <cell r="B110">
            <v>106</v>
          </cell>
          <cell r="C110" t="str">
            <v>Резникова </v>
          </cell>
          <cell r="E110" t="str">
            <v>1988</v>
          </cell>
          <cell r="F110">
            <v>609</v>
          </cell>
          <cell r="G110" t="str">
            <v>Калиниград </v>
          </cell>
          <cell r="H110" t="str">
            <v>Каюда Л.В.</v>
          </cell>
        </row>
        <row r="111">
          <cell r="A111">
            <v>107</v>
          </cell>
          <cell r="B111">
            <v>107</v>
          </cell>
          <cell r="C111" t="str">
            <v>Реутова </v>
          </cell>
          <cell r="E111" t="str">
            <v>1989</v>
          </cell>
          <cell r="F111">
            <v>738</v>
          </cell>
          <cell r="G111" t="str">
            <v>Курган </v>
          </cell>
          <cell r="H111" t="str">
            <v>Овчинникова Н.А., Кухмакова В.В.</v>
          </cell>
        </row>
        <row r="112">
          <cell r="A112">
            <v>108</v>
          </cell>
          <cell r="B112">
            <v>108</v>
          </cell>
          <cell r="C112" t="str">
            <v>Рожкова </v>
          </cell>
          <cell r="E112" t="str">
            <v>1987</v>
          </cell>
          <cell r="F112">
            <v>941</v>
          </cell>
          <cell r="G112" t="str">
            <v>Москва </v>
          </cell>
          <cell r="H112" t="str">
            <v>Шевцова Ю.В., Хагаев С.Р.</v>
          </cell>
        </row>
        <row r="113">
          <cell r="A113">
            <v>109</v>
          </cell>
          <cell r="B113">
            <v>109</v>
          </cell>
          <cell r="C113" t="str">
            <v>Русецкая </v>
          </cell>
          <cell r="E113" t="str">
            <v>1988</v>
          </cell>
          <cell r="F113">
            <v>907</v>
          </cell>
          <cell r="G113" t="str">
            <v>Н.Новгород</v>
          </cell>
          <cell r="H113" t="str">
            <v>самостоятельно</v>
          </cell>
        </row>
        <row r="114">
          <cell r="A114">
            <v>110</v>
          </cell>
          <cell r="B114">
            <v>110</v>
          </cell>
          <cell r="C114" t="str">
            <v>Рыльская </v>
          </cell>
          <cell r="E114" t="str">
            <v>1990</v>
          </cell>
          <cell r="F114">
            <v>947</v>
          </cell>
          <cell r="G114" t="str">
            <v>Москва </v>
          </cell>
          <cell r="H114" t="str">
            <v>Шевцова Ю.В., Хагаев С.Р.</v>
          </cell>
        </row>
        <row r="115">
          <cell r="A115">
            <v>111</v>
          </cell>
          <cell r="B115">
            <v>111</v>
          </cell>
          <cell r="C115" t="str">
            <v>Сабитова </v>
          </cell>
          <cell r="E115" t="str">
            <v>1990</v>
          </cell>
          <cell r="F115">
            <v>870</v>
          </cell>
          <cell r="G115" t="str">
            <v>Серпухов</v>
          </cell>
          <cell r="H115" t="str">
            <v>Стальников В.А. </v>
          </cell>
        </row>
        <row r="116">
          <cell r="A116">
            <v>112</v>
          </cell>
          <cell r="B116">
            <v>112</v>
          </cell>
          <cell r="C116" t="str">
            <v>Савченко </v>
          </cell>
          <cell r="E116" t="str">
            <v>1987</v>
          </cell>
          <cell r="F116">
            <v>602</v>
          </cell>
          <cell r="G116" t="str">
            <v>Омск</v>
          </cell>
          <cell r="H116" t="str">
            <v>Бекишев В.И., Туполев С.А.</v>
          </cell>
        </row>
        <row r="117">
          <cell r="A117">
            <v>113</v>
          </cell>
          <cell r="B117">
            <v>113</v>
          </cell>
          <cell r="C117" t="str">
            <v>Сакевич </v>
          </cell>
          <cell r="E117" t="str">
            <v>1989</v>
          </cell>
          <cell r="F117">
            <v>729</v>
          </cell>
          <cell r="G117" t="str">
            <v>Петрозаводск</v>
          </cell>
          <cell r="H117" t="str">
            <v>Кузнецова Е.А.</v>
          </cell>
        </row>
        <row r="118">
          <cell r="A118">
            <v>114</v>
          </cell>
          <cell r="B118">
            <v>114</v>
          </cell>
          <cell r="C118" t="str">
            <v>Сафина </v>
          </cell>
          <cell r="E118" t="str">
            <v>1994</v>
          </cell>
          <cell r="F118">
            <v>396</v>
          </cell>
          <cell r="G118" t="str">
            <v>Владивосток </v>
          </cell>
          <cell r="H118" t="str">
            <v>Мугурдумов Г.М. </v>
          </cell>
        </row>
        <row r="119">
          <cell r="A119">
            <v>115</v>
          </cell>
          <cell r="B119">
            <v>115</v>
          </cell>
          <cell r="C119" t="str">
            <v>Седых </v>
          </cell>
          <cell r="E119" t="str">
            <v>1988</v>
          </cell>
          <cell r="F119">
            <v>941</v>
          </cell>
          <cell r="G119" t="str">
            <v>Москва </v>
          </cell>
          <cell r="H119" t="str">
            <v>Эдель Е.О. </v>
          </cell>
        </row>
        <row r="120">
          <cell r="A120">
            <v>116</v>
          </cell>
          <cell r="B120">
            <v>116</v>
          </cell>
          <cell r="C120" t="str">
            <v>Смирнова </v>
          </cell>
          <cell r="E120" t="str">
            <v>1988</v>
          </cell>
          <cell r="F120">
            <v>898</v>
          </cell>
          <cell r="G120" t="str">
            <v>Москва </v>
          </cell>
          <cell r="H120" t="str">
            <v>Спиридоновы</v>
          </cell>
        </row>
        <row r="121">
          <cell r="A121">
            <v>117</v>
          </cell>
          <cell r="B121">
            <v>117</v>
          </cell>
          <cell r="C121" t="str">
            <v>Суродина </v>
          </cell>
          <cell r="E121" t="str">
            <v>1987</v>
          </cell>
          <cell r="F121">
            <v>1032</v>
          </cell>
          <cell r="G121" t="str">
            <v>Н.Новгород</v>
          </cell>
          <cell r="H121" t="str">
            <v>Брусин С.Б.</v>
          </cell>
        </row>
        <row r="122">
          <cell r="A122">
            <v>118</v>
          </cell>
          <cell r="B122">
            <v>118</v>
          </cell>
          <cell r="C122" t="str">
            <v>Теребунская </v>
          </cell>
          <cell r="E122" t="str">
            <v>1988</v>
          </cell>
          <cell r="F122">
            <v>641</v>
          </cell>
          <cell r="G122" t="str">
            <v>Ростов</v>
          </cell>
          <cell r="H122" t="str">
            <v>Гасанов С.Д. </v>
          </cell>
        </row>
        <row r="123">
          <cell r="A123">
            <v>119</v>
          </cell>
          <cell r="B123">
            <v>119</v>
          </cell>
          <cell r="C123" t="str">
            <v>Трошнева </v>
          </cell>
          <cell r="E123" t="str">
            <v>1989</v>
          </cell>
          <cell r="F123">
            <v>1125</v>
          </cell>
          <cell r="G123" t="str">
            <v>С.-Петербург </v>
          </cell>
          <cell r="H123" t="str">
            <v>Трошнев А.В. </v>
          </cell>
        </row>
        <row r="124">
          <cell r="A124">
            <v>120</v>
          </cell>
          <cell r="B124">
            <v>120</v>
          </cell>
          <cell r="C124" t="str">
            <v>Федюкова </v>
          </cell>
          <cell r="E124" t="str">
            <v>1987</v>
          </cell>
          <cell r="F124">
            <v>774</v>
          </cell>
          <cell r="G124" t="str">
            <v>Москва </v>
          </cell>
          <cell r="H124" t="str">
            <v>Лошкарева Н.Г. </v>
          </cell>
        </row>
        <row r="125">
          <cell r="A125">
            <v>121</v>
          </cell>
          <cell r="B125">
            <v>121</v>
          </cell>
          <cell r="C125" t="str">
            <v>Фетюхина </v>
          </cell>
          <cell r="E125" t="str">
            <v>1988</v>
          </cell>
          <cell r="F125">
            <v>1070</v>
          </cell>
          <cell r="G125" t="str">
            <v>Свободный</v>
          </cell>
          <cell r="H125" t="str">
            <v>Фетюхин В.А., Воробьев В.А.</v>
          </cell>
        </row>
        <row r="126">
          <cell r="A126">
            <v>122</v>
          </cell>
          <cell r="B126">
            <v>122</v>
          </cell>
          <cell r="C126" t="str">
            <v>Худилайне </v>
          </cell>
          <cell r="E126" t="str">
            <v>1989</v>
          </cell>
          <cell r="F126">
            <v>717</v>
          </cell>
          <cell r="G126" t="str">
            <v>С.-Петербург </v>
          </cell>
          <cell r="H126" t="str">
            <v>Исаев Н.Н. </v>
          </cell>
        </row>
        <row r="127">
          <cell r="A127">
            <v>123</v>
          </cell>
          <cell r="B127">
            <v>123</v>
          </cell>
          <cell r="C127" t="str">
            <v>Черенкова </v>
          </cell>
          <cell r="E127" t="str">
            <v>1991</v>
          </cell>
          <cell r="F127">
            <v>651</v>
          </cell>
          <cell r="G127" t="str">
            <v>Москва </v>
          </cell>
          <cell r="H127" t="str">
            <v>Шевцова Ю.В.</v>
          </cell>
        </row>
        <row r="128">
          <cell r="A128">
            <v>124</v>
          </cell>
          <cell r="B128">
            <v>124</v>
          </cell>
          <cell r="C128" t="str">
            <v>Шавырина </v>
          </cell>
          <cell r="E128" t="str">
            <v>1988</v>
          </cell>
          <cell r="F128">
            <v>1062</v>
          </cell>
          <cell r="G128" t="str">
            <v>Москва </v>
          </cell>
          <cell r="H128" t="str">
            <v>Лошкарева Н.Г. </v>
          </cell>
        </row>
        <row r="129">
          <cell r="A129">
            <v>125</v>
          </cell>
          <cell r="B129">
            <v>125</v>
          </cell>
          <cell r="C129" t="str">
            <v>Шарипова </v>
          </cell>
          <cell r="E129" t="str">
            <v>1990</v>
          </cell>
          <cell r="F129">
            <v>655</v>
          </cell>
          <cell r="G129" t="str">
            <v>Казань</v>
          </cell>
          <cell r="H129" t="str">
            <v>Степанов Р.В. </v>
          </cell>
        </row>
        <row r="130">
          <cell r="A130">
            <v>126</v>
          </cell>
          <cell r="B130">
            <v>126</v>
          </cell>
          <cell r="C130" t="str">
            <v>Шишмарева </v>
          </cell>
          <cell r="E130" t="str">
            <v>1987</v>
          </cell>
          <cell r="F130">
            <v>992</v>
          </cell>
          <cell r="G130" t="str">
            <v>Москва </v>
          </cell>
          <cell r="H130" t="str">
            <v>Шевцова Ю.В., Хагаев С.Р.</v>
          </cell>
        </row>
        <row r="131">
          <cell r="A131">
            <v>127</v>
          </cell>
          <cell r="B131">
            <v>127</v>
          </cell>
          <cell r="C131" t="str">
            <v>Шляпникова </v>
          </cell>
          <cell r="E131" t="str">
            <v>1988</v>
          </cell>
          <cell r="F131">
            <v>874</v>
          </cell>
          <cell r="G131" t="str">
            <v>С.-Петербург </v>
          </cell>
          <cell r="H131" t="str">
            <v>Семенова С.Д. </v>
          </cell>
        </row>
        <row r="132">
          <cell r="A132">
            <v>128</v>
          </cell>
          <cell r="B132">
            <v>128</v>
          </cell>
          <cell r="C132" t="str">
            <v>Яблонская </v>
          </cell>
          <cell r="E132" t="str">
            <v>1989</v>
          </cell>
          <cell r="F132">
            <v>711</v>
          </cell>
          <cell r="G132" t="str">
            <v>Абакан </v>
          </cell>
          <cell r="H132" t="str">
            <v>Запевалова И.Б. </v>
          </cell>
        </row>
        <row r="133">
          <cell r="A133">
            <v>129</v>
          </cell>
          <cell r="B133">
            <v>129</v>
          </cell>
        </row>
        <row r="134">
          <cell r="A134">
            <v>130</v>
          </cell>
          <cell r="B134">
            <v>130</v>
          </cell>
        </row>
        <row r="135">
          <cell r="A135">
            <v>131</v>
          </cell>
          <cell r="B135">
            <v>131</v>
          </cell>
        </row>
        <row r="136">
          <cell r="A136">
            <v>132</v>
          </cell>
          <cell r="B136">
            <v>132</v>
          </cell>
        </row>
        <row r="137">
          <cell r="A137">
            <v>133</v>
          </cell>
          <cell r="B137">
            <v>133</v>
          </cell>
        </row>
        <row r="138">
          <cell r="A138">
            <v>134</v>
          </cell>
          <cell r="B138">
            <v>134</v>
          </cell>
        </row>
        <row r="139">
          <cell r="A139">
            <v>135</v>
          </cell>
          <cell r="B139">
            <v>135</v>
          </cell>
        </row>
        <row r="140">
          <cell r="A140">
            <v>136</v>
          </cell>
          <cell r="B140">
            <v>136</v>
          </cell>
        </row>
        <row r="141">
          <cell r="A141">
            <v>137</v>
          </cell>
          <cell r="B141">
            <v>137</v>
          </cell>
        </row>
        <row r="142">
          <cell r="A142">
            <v>138</v>
          </cell>
          <cell r="B142">
            <v>138</v>
          </cell>
        </row>
        <row r="143">
          <cell r="A143">
            <v>139</v>
          </cell>
          <cell r="B143">
            <v>139</v>
          </cell>
        </row>
        <row r="144">
          <cell r="A144">
            <v>140</v>
          </cell>
          <cell r="B144">
            <v>140</v>
          </cell>
        </row>
        <row r="145">
          <cell r="A145">
            <v>141</v>
          </cell>
          <cell r="B145">
            <v>141</v>
          </cell>
        </row>
        <row r="146">
          <cell r="A146">
            <v>142</v>
          </cell>
          <cell r="B146">
            <v>142</v>
          </cell>
        </row>
        <row r="147">
          <cell r="A147">
            <v>143</v>
          </cell>
          <cell r="B147">
            <v>143</v>
          </cell>
        </row>
        <row r="148">
          <cell r="A148">
            <v>144</v>
          </cell>
          <cell r="B148">
            <v>144</v>
          </cell>
        </row>
        <row r="149">
          <cell r="A149">
            <v>145</v>
          </cell>
          <cell r="B149">
            <v>145</v>
          </cell>
        </row>
        <row r="150">
          <cell r="A150">
            <v>146</v>
          </cell>
          <cell r="B150">
            <v>146</v>
          </cell>
        </row>
        <row r="151">
          <cell r="A151">
            <v>147</v>
          </cell>
          <cell r="B151">
            <v>147</v>
          </cell>
        </row>
        <row r="152">
          <cell r="A152">
            <v>148</v>
          </cell>
          <cell r="B152">
            <v>148</v>
          </cell>
        </row>
        <row r="153">
          <cell r="A153">
            <v>149</v>
          </cell>
          <cell r="B153">
            <v>149</v>
          </cell>
        </row>
        <row r="154">
          <cell r="A154">
            <v>150</v>
          </cell>
          <cell r="B154">
            <v>150</v>
          </cell>
        </row>
        <row r="155">
          <cell r="A155">
            <v>151</v>
          </cell>
          <cell r="B155">
            <v>151</v>
          </cell>
        </row>
        <row r="156">
          <cell r="A156">
            <v>152</v>
          </cell>
          <cell r="B156">
            <v>152</v>
          </cell>
        </row>
        <row r="157">
          <cell r="A157">
            <v>153</v>
          </cell>
          <cell r="B157">
            <v>153</v>
          </cell>
        </row>
        <row r="158">
          <cell r="A158">
            <v>154</v>
          </cell>
          <cell r="B158">
            <v>154</v>
          </cell>
        </row>
        <row r="159">
          <cell r="A159">
            <v>155</v>
          </cell>
          <cell r="B159">
            <v>155</v>
          </cell>
        </row>
        <row r="160">
          <cell r="A160">
            <v>156</v>
          </cell>
          <cell r="B160">
            <v>156</v>
          </cell>
        </row>
        <row r="161">
          <cell r="A161">
            <v>157</v>
          </cell>
          <cell r="B161">
            <v>157</v>
          </cell>
        </row>
        <row r="162">
          <cell r="A162">
            <v>158</v>
          </cell>
          <cell r="B162">
            <v>158</v>
          </cell>
        </row>
        <row r="163">
          <cell r="A163">
            <v>159</v>
          </cell>
          <cell r="B163">
            <v>159</v>
          </cell>
        </row>
        <row r="164">
          <cell r="A164">
            <v>160</v>
          </cell>
          <cell r="B164">
            <v>160</v>
          </cell>
        </row>
        <row r="165">
          <cell r="A165">
            <v>161</v>
          </cell>
          <cell r="B165">
            <v>161</v>
          </cell>
        </row>
        <row r="166">
          <cell r="A166">
            <v>162</v>
          </cell>
          <cell r="B166">
            <v>162</v>
          </cell>
        </row>
        <row r="167">
          <cell r="A167">
            <v>163</v>
          </cell>
          <cell r="B167">
            <v>163</v>
          </cell>
        </row>
        <row r="168">
          <cell r="A168">
            <v>164</v>
          </cell>
          <cell r="B168">
            <v>164</v>
          </cell>
        </row>
        <row r="169">
          <cell r="A169">
            <v>165</v>
          </cell>
          <cell r="B169">
            <v>165</v>
          </cell>
        </row>
        <row r="170">
          <cell r="A170">
            <v>166</v>
          </cell>
          <cell r="B170">
            <v>166</v>
          </cell>
        </row>
        <row r="171">
          <cell r="A171">
            <v>167</v>
          </cell>
          <cell r="B171">
            <v>167</v>
          </cell>
        </row>
        <row r="172">
          <cell r="A172">
            <v>168</v>
          </cell>
          <cell r="B172">
            <v>168</v>
          </cell>
        </row>
        <row r="173">
          <cell r="A173">
            <v>169</v>
          </cell>
          <cell r="B173">
            <v>169</v>
          </cell>
        </row>
        <row r="174">
          <cell r="A174">
            <v>170</v>
          </cell>
          <cell r="B174">
            <v>170</v>
          </cell>
        </row>
        <row r="175">
          <cell r="A175">
            <v>171</v>
          </cell>
          <cell r="B175">
            <v>171</v>
          </cell>
        </row>
        <row r="176">
          <cell r="A176">
            <v>172</v>
          </cell>
          <cell r="B176">
            <v>172</v>
          </cell>
        </row>
        <row r="177">
          <cell r="A177">
            <v>173</v>
          </cell>
          <cell r="B177">
            <v>173</v>
          </cell>
        </row>
        <row r="178">
          <cell r="A178">
            <v>174</v>
          </cell>
          <cell r="B178">
            <v>174</v>
          </cell>
        </row>
        <row r="179">
          <cell r="A179">
            <v>175</v>
          </cell>
          <cell r="B179">
            <v>175</v>
          </cell>
        </row>
        <row r="180">
          <cell r="A180">
            <v>176</v>
          </cell>
          <cell r="B180">
            <v>176</v>
          </cell>
        </row>
        <row r="181">
          <cell r="A181">
            <v>177</v>
          </cell>
          <cell r="B181">
            <v>177</v>
          </cell>
        </row>
        <row r="182">
          <cell r="A182">
            <v>178</v>
          </cell>
          <cell r="B182">
            <v>178</v>
          </cell>
        </row>
        <row r="183">
          <cell r="A183">
            <v>179</v>
          </cell>
          <cell r="B183">
            <v>179</v>
          </cell>
        </row>
        <row r="184">
          <cell r="A184">
            <v>180</v>
          </cell>
          <cell r="B184">
            <v>180</v>
          </cell>
        </row>
        <row r="185">
          <cell r="A185">
            <v>181</v>
          </cell>
          <cell r="B185">
            <v>181</v>
          </cell>
        </row>
        <row r="186">
          <cell r="A186">
            <v>182</v>
          </cell>
          <cell r="B186">
            <v>182</v>
          </cell>
        </row>
        <row r="187">
          <cell r="A187">
            <v>183</v>
          </cell>
          <cell r="B187">
            <v>183</v>
          </cell>
        </row>
        <row r="188">
          <cell r="A188">
            <v>184</v>
          </cell>
          <cell r="B188">
            <v>184</v>
          </cell>
        </row>
        <row r="189">
          <cell r="A189">
            <v>185</v>
          </cell>
          <cell r="B189">
            <v>185</v>
          </cell>
        </row>
        <row r="190">
          <cell r="A190">
            <v>186</v>
          </cell>
          <cell r="B190">
            <v>186</v>
          </cell>
        </row>
        <row r="191">
          <cell r="A191">
            <v>187</v>
          </cell>
          <cell r="B191">
            <v>187</v>
          </cell>
        </row>
        <row r="192">
          <cell r="A192">
            <v>188</v>
          </cell>
          <cell r="B192">
            <v>188</v>
          </cell>
        </row>
        <row r="193">
          <cell r="A193">
            <v>189</v>
          </cell>
          <cell r="B193">
            <v>189</v>
          </cell>
        </row>
        <row r="194">
          <cell r="A194">
            <v>190</v>
          </cell>
          <cell r="B194">
            <v>190</v>
          </cell>
        </row>
        <row r="195">
          <cell r="A195">
            <v>191</v>
          </cell>
          <cell r="B195">
            <v>191</v>
          </cell>
        </row>
        <row r="196">
          <cell r="A196">
            <v>192</v>
          </cell>
          <cell r="B196">
            <v>192</v>
          </cell>
        </row>
        <row r="201">
          <cell r="A201" t="str">
            <v>Главный судья                                                           А.В.Александров</v>
          </cell>
        </row>
        <row r="204">
          <cell r="A204" t="str">
            <v>Главный секретарь                                                       И.А.Сазонов</v>
          </cell>
        </row>
        <row r="207">
          <cell r="A207" t="str">
            <v>Список участников.</v>
          </cell>
        </row>
        <row r="208">
          <cell r="B208" t="str">
            <v>Девушки</v>
          </cell>
        </row>
        <row r="210">
          <cell r="A210" t="str">
            <v># участника</v>
          </cell>
          <cell r="B210" t="str">
            <v>№</v>
          </cell>
          <cell r="C210" t="str">
            <v>Фамилия</v>
          </cell>
          <cell r="D210" t="str">
            <v>Имя</v>
          </cell>
          <cell r="E210" t="str">
            <v>Дата рождения</v>
          </cell>
          <cell r="F210" t="str">
            <v>Рейтинг</v>
          </cell>
          <cell r="G210" t="str">
            <v>Город</v>
          </cell>
          <cell r="H210" t="str">
            <v>Личный тренер</v>
          </cell>
        </row>
        <row r="211">
          <cell r="A211">
            <v>193</v>
          </cell>
          <cell r="B211">
            <v>1</v>
          </cell>
        </row>
        <row r="212">
          <cell r="A212">
            <v>194</v>
          </cell>
          <cell r="B212">
            <v>2</v>
          </cell>
        </row>
        <row r="213">
          <cell r="A213">
            <v>195</v>
          </cell>
          <cell r="B213">
            <v>3</v>
          </cell>
        </row>
        <row r="214">
          <cell r="A214">
            <v>196</v>
          </cell>
          <cell r="B214">
            <v>4</v>
          </cell>
        </row>
        <row r="215">
          <cell r="A215">
            <v>197</v>
          </cell>
          <cell r="B215">
            <v>5</v>
          </cell>
        </row>
        <row r="216">
          <cell r="A216">
            <v>198</v>
          </cell>
          <cell r="B216">
            <v>6</v>
          </cell>
        </row>
        <row r="217">
          <cell r="A217">
            <v>199</v>
          </cell>
          <cell r="B217">
            <v>7</v>
          </cell>
        </row>
        <row r="218">
          <cell r="A218">
            <v>200</v>
          </cell>
          <cell r="B218">
            <v>8</v>
          </cell>
        </row>
        <row r="219">
          <cell r="A219">
            <v>201</v>
          </cell>
          <cell r="B219">
            <v>9</v>
          </cell>
        </row>
        <row r="220">
          <cell r="A220">
            <v>202</v>
          </cell>
          <cell r="B220">
            <v>10</v>
          </cell>
        </row>
        <row r="221">
          <cell r="A221">
            <v>203</v>
          </cell>
          <cell r="B221">
            <v>11</v>
          </cell>
        </row>
        <row r="222">
          <cell r="A222">
            <v>204</v>
          </cell>
          <cell r="B222">
            <v>12</v>
          </cell>
        </row>
        <row r="223">
          <cell r="A223">
            <v>205</v>
          </cell>
          <cell r="B223">
            <v>13</v>
          </cell>
        </row>
        <row r="224">
          <cell r="A224">
            <v>206</v>
          </cell>
          <cell r="B224">
            <v>14</v>
          </cell>
        </row>
        <row r="225">
          <cell r="A225">
            <v>207</v>
          </cell>
          <cell r="B225">
            <v>15</v>
          </cell>
        </row>
        <row r="226">
          <cell r="A226">
            <v>208</v>
          </cell>
          <cell r="B226">
            <v>16</v>
          </cell>
        </row>
        <row r="227">
          <cell r="A227">
            <v>209</v>
          </cell>
          <cell r="B227">
            <v>17</v>
          </cell>
        </row>
        <row r="228">
          <cell r="A228">
            <v>210</v>
          </cell>
          <cell r="B228">
            <v>18</v>
          </cell>
        </row>
        <row r="229">
          <cell r="A229">
            <v>211</v>
          </cell>
          <cell r="B229">
            <v>19</v>
          </cell>
        </row>
        <row r="230">
          <cell r="A230">
            <v>212</v>
          </cell>
          <cell r="B230">
            <v>20</v>
          </cell>
        </row>
        <row r="231">
          <cell r="A231">
            <v>213</v>
          </cell>
          <cell r="B231">
            <v>21</v>
          </cell>
        </row>
        <row r="232">
          <cell r="A232">
            <v>214</v>
          </cell>
          <cell r="B232">
            <v>22</v>
          </cell>
        </row>
        <row r="233">
          <cell r="A233">
            <v>215</v>
          </cell>
          <cell r="B233">
            <v>23</v>
          </cell>
        </row>
        <row r="234">
          <cell r="A234">
            <v>216</v>
          </cell>
          <cell r="B234">
            <v>24</v>
          </cell>
        </row>
        <row r="235">
          <cell r="A235">
            <v>217</v>
          </cell>
          <cell r="B235">
            <v>25</v>
          </cell>
        </row>
        <row r="236">
          <cell r="A236">
            <v>218</v>
          </cell>
          <cell r="B236">
            <v>26</v>
          </cell>
        </row>
        <row r="237">
          <cell r="A237">
            <v>219</v>
          </cell>
          <cell r="B237">
            <v>27</v>
          </cell>
        </row>
        <row r="238">
          <cell r="A238">
            <v>220</v>
          </cell>
          <cell r="B238">
            <v>28</v>
          </cell>
        </row>
        <row r="239">
          <cell r="A239">
            <v>221</v>
          </cell>
          <cell r="B239">
            <v>29</v>
          </cell>
        </row>
        <row r="240">
          <cell r="A240">
            <v>222</v>
          </cell>
          <cell r="B240">
            <v>30</v>
          </cell>
        </row>
        <row r="241">
          <cell r="A241">
            <v>223</v>
          </cell>
          <cell r="B241">
            <v>31</v>
          </cell>
        </row>
        <row r="242">
          <cell r="A242">
            <v>224</v>
          </cell>
          <cell r="B242">
            <v>32</v>
          </cell>
        </row>
        <row r="243">
          <cell r="A243">
            <v>225</v>
          </cell>
          <cell r="B243">
            <v>33</v>
          </cell>
        </row>
        <row r="244">
          <cell r="A244">
            <v>226</v>
          </cell>
          <cell r="B244">
            <v>34</v>
          </cell>
        </row>
        <row r="245">
          <cell r="A245">
            <v>227</v>
          </cell>
          <cell r="B245">
            <v>35</v>
          </cell>
        </row>
        <row r="246">
          <cell r="A246">
            <v>228</v>
          </cell>
          <cell r="B246">
            <v>36</v>
          </cell>
        </row>
        <row r="247">
          <cell r="A247">
            <v>229</v>
          </cell>
          <cell r="B247">
            <v>37</v>
          </cell>
        </row>
        <row r="248">
          <cell r="A248">
            <v>230</v>
          </cell>
          <cell r="B248">
            <v>38</v>
          </cell>
        </row>
        <row r="249">
          <cell r="A249">
            <v>231</v>
          </cell>
          <cell r="B249">
            <v>39</v>
          </cell>
        </row>
        <row r="250">
          <cell r="A250">
            <v>232</v>
          </cell>
          <cell r="B250">
            <v>40</v>
          </cell>
        </row>
        <row r="251">
          <cell r="A251">
            <v>233</v>
          </cell>
          <cell r="B251">
            <v>41</v>
          </cell>
        </row>
        <row r="252">
          <cell r="A252">
            <v>234</v>
          </cell>
          <cell r="B252">
            <v>42</v>
          </cell>
        </row>
        <row r="253">
          <cell r="A253">
            <v>235</v>
          </cell>
          <cell r="B253">
            <v>43</v>
          </cell>
        </row>
        <row r="254">
          <cell r="A254">
            <v>236</v>
          </cell>
          <cell r="B254">
            <v>44</v>
          </cell>
        </row>
        <row r="255">
          <cell r="A255">
            <v>237</v>
          </cell>
          <cell r="B255">
            <v>45</v>
          </cell>
        </row>
        <row r="256">
          <cell r="A256">
            <v>238</v>
          </cell>
          <cell r="B256">
            <v>46</v>
          </cell>
        </row>
        <row r="257">
          <cell r="A257">
            <v>239</v>
          </cell>
          <cell r="B257">
            <v>47</v>
          </cell>
        </row>
        <row r="258">
          <cell r="A258">
            <v>240</v>
          </cell>
          <cell r="B258">
            <v>48</v>
          </cell>
        </row>
        <row r="259">
          <cell r="A259">
            <v>241</v>
          </cell>
          <cell r="B259">
            <v>49</v>
          </cell>
        </row>
        <row r="260">
          <cell r="A260">
            <v>242</v>
          </cell>
          <cell r="B260">
            <v>50</v>
          </cell>
        </row>
        <row r="261">
          <cell r="A261">
            <v>243</v>
          </cell>
          <cell r="B261">
            <v>51</v>
          </cell>
        </row>
        <row r="262">
          <cell r="A262">
            <v>244</v>
          </cell>
          <cell r="B262">
            <v>52</v>
          </cell>
        </row>
        <row r="263">
          <cell r="A263">
            <v>245</v>
          </cell>
          <cell r="B263">
            <v>53</v>
          </cell>
        </row>
        <row r="264">
          <cell r="A264">
            <v>246</v>
          </cell>
          <cell r="B264">
            <v>54</v>
          </cell>
        </row>
        <row r="265">
          <cell r="A265">
            <v>247</v>
          </cell>
          <cell r="B265">
            <v>55</v>
          </cell>
        </row>
        <row r="266">
          <cell r="A266">
            <v>248</v>
          </cell>
          <cell r="B266">
            <v>56</v>
          </cell>
        </row>
        <row r="267">
          <cell r="A267">
            <v>249</v>
          </cell>
          <cell r="B267">
            <v>57</v>
          </cell>
        </row>
        <row r="268">
          <cell r="A268">
            <v>250</v>
          </cell>
          <cell r="B268">
            <v>58</v>
          </cell>
        </row>
        <row r="269">
          <cell r="A269">
            <v>251</v>
          </cell>
          <cell r="B269">
            <v>59</v>
          </cell>
        </row>
        <row r="270">
          <cell r="A270">
            <v>252</v>
          </cell>
          <cell r="B270">
            <v>60</v>
          </cell>
        </row>
        <row r="271">
          <cell r="A271">
            <v>253</v>
          </cell>
          <cell r="B271">
            <v>61</v>
          </cell>
        </row>
        <row r="272">
          <cell r="A272">
            <v>254</v>
          </cell>
          <cell r="B272">
            <v>62</v>
          </cell>
        </row>
        <row r="273">
          <cell r="A273">
            <v>255</v>
          </cell>
          <cell r="B273">
            <v>63</v>
          </cell>
        </row>
        <row r="274">
          <cell r="A274">
            <v>256</v>
          </cell>
          <cell r="B274">
            <v>64</v>
          </cell>
        </row>
        <row r="275">
          <cell r="A275">
            <v>257</v>
          </cell>
          <cell r="B275">
            <v>65</v>
          </cell>
        </row>
        <row r="276">
          <cell r="A276">
            <v>258</v>
          </cell>
          <cell r="B276">
            <v>66</v>
          </cell>
        </row>
        <row r="277">
          <cell r="A277">
            <v>259</v>
          </cell>
          <cell r="B277">
            <v>67</v>
          </cell>
        </row>
        <row r="278">
          <cell r="A278">
            <v>260</v>
          </cell>
          <cell r="B278">
            <v>68</v>
          </cell>
        </row>
        <row r="279">
          <cell r="A279">
            <v>261</v>
          </cell>
          <cell r="B279">
            <v>69</v>
          </cell>
        </row>
        <row r="280">
          <cell r="A280">
            <v>262</v>
          </cell>
          <cell r="B280">
            <v>70</v>
          </cell>
        </row>
        <row r="281">
          <cell r="A281">
            <v>263</v>
          </cell>
          <cell r="B281">
            <v>71</v>
          </cell>
        </row>
        <row r="282">
          <cell r="A282">
            <v>264</v>
          </cell>
          <cell r="B282">
            <v>72</v>
          </cell>
        </row>
        <row r="283">
          <cell r="A283">
            <v>265</v>
          </cell>
          <cell r="B283">
            <v>73</v>
          </cell>
        </row>
        <row r="284">
          <cell r="A284">
            <v>266</v>
          </cell>
          <cell r="B284">
            <v>74</v>
          </cell>
        </row>
        <row r="285">
          <cell r="A285">
            <v>267</v>
          </cell>
          <cell r="B285">
            <v>75</v>
          </cell>
        </row>
        <row r="286">
          <cell r="A286">
            <v>268</v>
          </cell>
          <cell r="B286">
            <v>76</v>
          </cell>
        </row>
        <row r="287">
          <cell r="A287">
            <v>269</v>
          </cell>
          <cell r="B287">
            <v>77</v>
          </cell>
        </row>
        <row r="288">
          <cell r="A288">
            <v>270</v>
          </cell>
          <cell r="B288">
            <v>78</v>
          </cell>
        </row>
        <row r="289">
          <cell r="A289">
            <v>271</v>
          </cell>
          <cell r="B289">
            <v>79</v>
          </cell>
        </row>
        <row r="290">
          <cell r="A290">
            <v>272</v>
          </cell>
          <cell r="B290">
            <v>80</v>
          </cell>
        </row>
        <row r="291">
          <cell r="A291">
            <v>273</v>
          </cell>
          <cell r="B291">
            <v>81</v>
          </cell>
        </row>
        <row r="292">
          <cell r="A292">
            <v>274</v>
          </cell>
          <cell r="B292">
            <v>82</v>
          </cell>
        </row>
        <row r="293">
          <cell r="A293">
            <v>275</v>
          </cell>
          <cell r="B293">
            <v>83</v>
          </cell>
        </row>
        <row r="294">
          <cell r="A294">
            <v>276</v>
          </cell>
          <cell r="B294">
            <v>84</v>
          </cell>
        </row>
        <row r="295">
          <cell r="A295">
            <v>277</v>
          </cell>
          <cell r="B295">
            <v>85</v>
          </cell>
        </row>
        <row r="296">
          <cell r="A296">
            <v>278</v>
          </cell>
          <cell r="B296">
            <v>86</v>
          </cell>
        </row>
        <row r="297">
          <cell r="A297">
            <v>279</v>
          </cell>
          <cell r="B297">
            <v>87</v>
          </cell>
        </row>
        <row r="298">
          <cell r="A298">
            <v>280</v>
          </cell>
          <cell r="B298">
            <v>88</v>
          </cell>
        </row>
        <row r="299">
          <cell r="A299">
            <v>281</v>
          </cell>
          <cell r="B299">
            <v>89</v>
          </cell>
        </row>
        <row r="300">
          <cell r="A300">
            <v>282</v>
          </cell>
          <cell r="B300">
            <v>90</v>
          </cell>
        </row>
        <row r="301">
          <cell r="A301">
            <v>283</v>
          </cell>
          <cell r="B301">
            <v>91</v>
          </cell>
        </row>
        <row r="302">
          <cell r="A302">
            <v>284</v>
          </cell>
          <cell r="B302">
            <v>92</v>
          </cell>
        </row>
        <row r="303">
          <cell r="A303">
            <v>285</v>
          </cell>
          <cell r="B303">
            <v>93</v>
          </cell>
        </row>
        <row r="304">
          <cell r="A304">
            <v>286</v>
          </cell>
          <cell r="B304">
            <v>94</v>
          </cell>
        </row>
        <row r="305">
          <cell r="A305">
            <v>287</v>
          </cell>
          <cell r="B305">
            <v>95</v>
          </cell>
        </row>
        <row r="306">
          <cell r="A306">
            <v>288</v>
          </cell>
          <cell r="B306">
            <v>96</v>
          </cell>
        </row>
        <row r="307">
          <cell r="A307">
            <v>289</v>
          </cell>
          <cell r="B307">
            <v>97</v>
          </cell>
        </row>
        <row r="308">
          <cell r="A308">
            <v>290</v>
          </cell>
          <cell r="B308">
            <v>98</v>
          </cell>
        </row>
        <row r="309">
          <cell r="A309">
            <v>291</v>
          </cell>
          <cell r="B309">
            <v>99</v>
          </cell>
        </row>
        <row r="310">
          <cell r="A310">
            <v>292</v>
          </cell>
          <cell r="B310">
            <v>100</v>
          </cell>
        </row>
        <row r="311">
          <cell r="A311">
            <v>293</v>
          </cell>
          <cell r="B311">
            <v>101</v>
          </cell>
        </row>
        <row r="312">
          <cell r="A312">
            <v>294</v>
          </cell>
          <cell r="B312">
            <v>102</v>
          </cell>
        </row>
        <row r="313">
          <cell r="A313">
            <v>295</v>
          </cell>
          <cell r="B313">
            <v>103</v>
          </cell>
        </row>
        <row r="314">
          <cell r="A314">
            <v>296</v>
          </cell>
          <cell r="B314">
            <v>104</v>
          </cell>
        </row>
        <row r="315">
          <cell r="A315">
            <v>297</v>
          </cell>
          <cell r="B315">
            <v>105</v>
          </cell>
        </row>
        <row r="316">
          <cell r="A316">
            <v>298</v>
          </cell>
          <cell r="B316">
            <v>106</v>
          </cell>
        </row>
        <row r="317">
          <cell r="A317">
            <v>299</v>
          </cell>
          <cell r="B317">
            <v>107</v>
          </cell>
        </row>
        <row r="318">
          <cell r="A318">
            <v>300</v>
          </cell>
          <cell r="B318">
            <v>108</v>
          </cell>
        </row>
        <row r="319">
          <cell r="A319">
            <v>301</v>
          </cell>
          <cell r="B319">
            <v>109</v>
          </cell>
        </row>
        <row r="320">
          <cell r="A320">
            <v>302</v>
          </cell>
          <cell r="B320">
            <v>110</v>
          </cell>
        </row>
        <row r="321">
          <cell r="A321">
            <v>303</v>
          </cell>
          <cell r="B321">
            <v>111</v>
          </cell>
        </row>
        <row r="322">
          <cell r="A322">
            <v>304</v>
          </cell>
          <cell r="B322">
            <v>112</v>
          </cell>
        </row>
        <row r="323">
          <cell r="A323">
            <v>305</v>
          </cell>
          <cell r="B323">
            <v>113</v>
          </cell>
        </row>
        <row r="324">
          <cell r="A324">
            <v>306</v>
          </cell>
          <cell r="B324">
            <v>114</v>
          </cell>
        </row>
        <row r="325">
          <cell r="A325">
            <v>307</v>
          </cell>
          <cell r="B325">
            <v>115</v>
          </cell>
        </row>
        <row r="326">
          <cell r="A326">
            <v>308</v>
          </cell>
          <cell r="B326">
            <v>116</v>
          </cell>
        </row>
        <row r="327">
          <cell r="A327">
            <v>309</v>
          </cell>
          <cell r="B327">
            <v>117</v>
          </cell>
        </row>
        <row r="328">
          <cell r="A328">
            <v>310</v>
          </cell>
          <cell r="B328">
            <v>118</v>
          </cell>
        </row>
        <row r="329">
          <cell r="A329">
            <v>311</v>
          </cell>
          <cell r="B329">
            <v>119</v>
          </cell>
        </row>
        <row r="330">
          <cell r="A330">
            <v>312</v>
          </cell>
          <cell r="B330">
            <v>120</v>
          </cell>
        </row>
        <row r="331">
          <cell r="A331">
            <v>313</v>
          </cell>
          <cell r="B331">
            <v>121</v>
          </cell>
        </row>
        <row r="332">
          <cell r="A332">
            <v>314</v>
          </cell>
          <cell r="B332">
            <v>122</v>
          </cell>
        </row>
        <row r="333">
          <cell r="A333">
            <v>315</v>
          </cell>
          <cell r="B333">
            <v>123</v>
          </cell>
        </row>
        <row r="334">
          <cell r="A334">
            <v>316</v>
          </cell>
          <cell r="B334">
            <v>124</v>
          </cell>
        </row>
        <row r="335">
          <cell r="A335">
            <v>317</v>
          </cell>
          <cell r="B335">
            <v>125</v>
          </cell>
        </row>
        <row r="336">
          <cell r="A336">
            <v>318</v>
          </cell>
          <cell r="B336">
            <v>126</v>
          </cell>
        </row>
        <row r="337">
          <cell r="A337">
            <v>319</v>
          </cell>
          <cell r="B337">
            <v>127</v>
          </cell>
        </row>
        <row r="338">
          <cell r="A338">
            <v>320</v>
          </cell>
          <cell r="B338">
            <v>128</v>
          </cell>
        </row>
        <row r="339">
          <cell r="A339">
            <v>321</v>
          </cell>
          <cell r="B339">
            <v>129</v>
          </cell>
        </row>
        <row r="340">
          <cell r="A340">
            <v>322</v>
          </cell>
          <cell r="B340">
            <v>130</v>
          </cell>
        </row>
        <row r="341">
          <cell r="A341">
            <v>323</v>
          </cell>
          <cell r="B341">
            <v>131</v>
          </cell>
        </row>
        <row r="342">
          <cell r="A342">
            <v>324</v>
          </cell>
          <cell r="B342">
            <v>132</v>
          </cell>
        </row>
        <row r="343">
          <cell r="A343">
            <v>325</v>
          </cell>
          <cell r="B343">
            <v>133</v>
          </cell>
        </row>
        <row r="344">
          <cell r="A344">
            <v>326</v>
          </cell>
          <cell r="B344">
            <v>134</v>
          </cell>
        </row>
        <row r="345">
          <cell r="A345">
            <v>327</v>
          </cell>
          <cell r="B345">
            <v>135</v>
          </cell>
        </row>
        <row r="346">
          <cell r="A346">
            <v>328</v>
          </cell>
          <cell r="B346">
            <v>136</v>
          </cell>
        </row>
        <row r="347">
          <cell r="A347">
            <v>329</v>
          </cell>
          <cell r="B347">
            <v>137</v>
          </cell>
        </row>
        <row r="348">
          <cell r="A348">
            <v>330</v>
          </cell>
          <cell r="B348">
            <v>138</v>
          </cell>
        </row>
        <row r="349">
          <cell r="A349">
            <v>331</v>
          </cell>
          <cell r="B349">
            <v>139</v>
          </cell>
        </row>
        <row r="350">
          <cell r="A350">
            <v>332</v>
          </cell>
          <cell r="B350">
            <v>140</v>
          </cell>
        </row>
        <row r="351">
          <cell r="A351">
            <v>333</v>
          </cell>
          <cell r="B351">
            <v>141</v>
          </cell>
        </row>
        <row r="352">
          <cell r="A352">
            <v>334</v>
          </cell>
          <cell r="B352">
            <v>142</v>
          </cell>
        </row>
        <row r="353">
          <cell r="A353">
            <v>335</v>
          </cell>
          <cell r="B353">
            <v>143</v>
          </cell>
        </row>
        <row r="354">
          <cell r="A354">
            <v>336</v>
          </cell>
          <cell r="B354">
            <v>144</v>
          </cell>
        </row>
        <row r="355">
          <cell r="A355">
            <v>337</v>
          </cell>
          <cell r="B355">
            <v>145</v>
          </cell>
        </row>
        <row r="356">
          <cell r="A356">
            <v>338</v>
          </cell>
          <cell r="B356">
            <v>146</v>
          </cell>
        </row>
        <row r="357">
          <cell r="A357">
            <v>339</v>
          </cell>
          <cell r="B357">
            <v>147</v>
          </cell>
        </row>
        <row r="358">
          <cell r="A358">
            <v>340</v>
          </cell>
          <cell r="B358">
            <v>148</v>
          </cell>
        </row>
        <row r="359">
          <cell r="A359">
            <v>341</v>
          </cell>
          <cell r="B359">
            <v>149</v>
          </cell>
        </row>
        <row r="360">
          <cell r="A360">
            <v>342</v>
          </cell>
          <cell r="B360">
            <v>150</v>
          </cell>
        </row>
        <row r="361">
          <cell r="A361">
            <v>343</v>
          </cell>
          <cell r="B361">
            <v>151</v>
          </cell>
        </row>
        <row r="362">
          <cell r="A362">
            <v>344</v>
          </cell>
          <cell r="B362">
            <v>152</v>
          </cell>
        </row>
        <row r="363">
          <cell r="A363">
            <v>345</v>
          </cell>
          <cell r="B363">
            <v>153</v>
          </cell>
        </row>
        <row r="364">
          <cell r="A364">
            <v>346</v>
          </cell>
          <cell r="B364">
            <v>154</v>
          </cell>
        </row>
        <row r="365">
          <cell r="A365">
            <v>347</v>
          </cell>
          <cell r="B365">
            <v>155</v>
          </cell>
        </row>
        <row r="366">
          <cell r="A366">
            <v>348</v>
          </cell>
          <cell r="B366">
            <v>156</v>
          </cell>
        </row>
        <row r="367">
          <cell r="A367">
            <v>349</v>
          </cell>
          <cell r="B367">
            <v>157</v>
          </cell>
        </row>
        <row r="368">
          <cell r="A368">
            <v>350</v>
          </cell>
          <cell r="B368">
            <v>158</v>
          </cell>
        </row>
        <row r="369">
          <cell r="A369">
            <v>351</v>
          </cell>
          <cell r="B369">
            <v>159</v>
          </cell>
        </row>
        <row r="370">
          <cell r="A370">
            <v>352</v>
          </cell>
          <cell r="B370">
            <v>160</v>
          </cell>
        </row>
        <row r="371">
          <cell r="A371">
            <v>353</v>
          </cell>
          <cell r="B371">
            <v>161</v>
          </cell>
        </row>
        <row r="372">
          <cell r="A372">
            <v>354</v>
          </cell>
          <cell r="B372">
            <v>162</v>
          </cell>
        </row>
        <row r="373">
          <cell r="A373">
            <v>355</v>
          </cell>
          <cell r="B373">
            <v>163</v>
          </cell>
        </row>
        <row r="374">
          <cell r="A374">
            <v>356</v>
          </cell>
          <cell r="B374">
            <v>164</v>
          </cell>
        </row>
        <row r="375">
          <cell r="A375">
            <v>357</v>
          </cell>
          <cell r="B375">
            <v>165</v>
          </cell>
        </row>
        <row r="376">
          <cell r="A376">
            <v>358</v>
          </cell>
          <cell r="B376">
            <v>166</v>
          </cell>
        </row>
        <row r="377">
          <cell r="A377">
            <v>359</v>
          </cell>
          <cell r="B377">
            <v>167</v>
          </cell>
        </row>
        <row r="378">
          <cell r="A378">
            <v>360</v>
          </cell>
          <cell r="B378">
            <v>168</v>
          </cell>
        </row>
        <row r="379">
          <cell r="A379">
            <v>361</v>
          </cell>
          <cell r="B379">
            <v>169</v>
          </cell>
        </row>
        <row r="380">
          <cell r="A380">
            <v>362</v>
          </cell>
          <cell r="B380">
            <v>170</v>
          </cell>
        </row>
        <row r="381">
          <cell r="A381">
            <v>363</v>
          </cell>
          <cell r="B381">
            <v>171</v>
          </cell>
        </row>
        <row r="382">
          <cell r="A382">
            <v>364</v>
          </cell>
          <cell r="B382">
            <v>172</v>
          </cell>
        </row>
        <row r="383">
          <cell r="A383">
            <v>365</v>
          </cell>
          <cell r="B383">
            <v>173</v>
          </cell>
        </row>
        <row r="384">
          <cell r="A384">
            <v>366</v>
          </cell>
          <cell r="B384">
            <v>174</v>
          </cell>
        </row>
        <row r="385">
          <cell r="A385">
            <v>367</v>
          </cell>
          <cell r="B385">
            <v>175</v>
          </cell>
        </row>
        <row r="386">
          <cell r="A386">
            <v>368</v>
          </cell>
          <cell r="B386">
            <v>176</v>
          </cell>
        </row>
        <row r="387">
          <cell r="A387">
            <v>369</v>
          </cell>
          <cell r="B387">
            <v>177</v>
          </cell>
        </row>
        <row r="388">
          <cell r="A388">
            <v>370</v>
          </cell>
          <cell r="B388">
            <v>178</v>
          </cell>
        </row>
        <row r="389">
          <cell r="A389">
            <v>371</v>
          </cell>
          <cell r="B389">
            <v>179</v>
          </cell>
        </row>
        <row r="390">
          <cell r="A390">
            <v>372</v>
          </cell>
          <cell r="B390">
            <v>180</v>
          </cell>
        </row>
        <row r="391">
          <cell r="A391">
            <v>373</v>
          </cell>
          <cell r="B391">
            <v>181</v>
          </cell>
        </row>
        <row r="392">
          <cell r="A392">
            <v>374</v>
          </cell>
          <cell r="B392">
            <v>182</v>
          </cell>
        </row>
        <row r="393">
          <cell r="A393">
            <v>375</v>
          </cell>
          <cell r="B393">
            <v>183</v>
          </cell>
        </row>
        <row r="394">
          <cell r="A394">
            <v>376</v>
          </cell>
          <cell r="B394">
            <v>184</v>
          </cell>
        </row>
        <row r="395">
          <cell r="A395">
            <v>377</v>
          </cell>
          <cell r="B395">
            <v>185</v>
          </cell>
        </row>
        <row r="396">
          <cell r="A396">
            <v>378</v>
          </cell>
          <cell r="B396">
            <v>186</v>
          </cell>
        </row>
        <row r="397">
          <cell r="A397">
            <v>379</v>
          </cell>
          <cell r="B397">
            <v>187</v>
          </cell>
        </row>
        <row r="398">
          <cell r="A398">
            <v>380</v>
          </cell>
          <cell r="B398">
            <v>188</v>
          </cell>
        </row>
        <row r="399">
          <cell r="A399">
            <v>381</v>
          </cell>
          <cell r="B399">
            <v>189</v>
          </cell>
        </row>
        <row r="400">
          <cell r="A400">
            <v>382</v>
          </cell>
          <cell r="B400">
            <v>190</v>
          </cell>
        </row>
        <row r="401">
          <cell r="A401">
            <v>383</v>
          </cell>
          <cell r="B401">
            <v>191</v>
          </cell>
        </row>
        <row r="402">
          <cell r="A402">
            <v>384</v>
          </cell>
          <cell r="B402">
            <v>192</v>
          </cell>
        </row>
        <row r="407">
          <cell r="A407" t="str">
            <v>Главный судья                                                           А.В.Александров</v>
          </cell>
        </row>
        <row r="410">
          <cell r="A410" t="str">
            <v>Главный секретарь                                                       И.А.Сазонов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  <sheetName val="по рейтингу"/>
    </sheetNames>
    <sheetDataSet>
      <sheetData sheetId="0">
        <row r="1">
          <cell r="B1" t="str">
            <v>Список участников.</v>
          </cell>
        </row>
        <row r="2">
          <cell r="B2" t="str">
            <v>Юноши.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Год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</v>
          </cell>
          <cell r="E5">
            <v>1988</v>
          </cell>
          <cell r="F5">
            <v>887</v>
          </cell>
          <cell r="G5" t="str">
            <v>Красноярск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</v>
          </cell>
          <cell r="E6" t="str">
            <v>1988</v>
          </cell>
          <cell r="F6">
            <v>1085</v>
          </cell>
          <cell r="G6" t="str">
            <v>Сочи</v>
          </cell>
          <cell r="H6" t="str">
            <v>Апагуни А.А.</v>
          </cell>
        </row>
        <row r="7">
          <cell r="A7">
            <v>3</v>
          </cell>
          <cell r="B7">
            <v>3</v>
          </cell>
          <cell r="C7" t="str">
            <v>Афанасьев</v>
          </cell>
          <cell r="D7" t="str">
            <v>Максим</v>
          </cell>
          <cell r="E7" t="str">
            <v>1989</v>
          </cell>
          <cell r="F7">
            <v>835</v>
          </cell>
          <cell r="G7" t="str">
            <v>Волжский</v>
          </cell>
          <cell r="H7" t="str">
            <v>Нагибеков Х.Н. Пирко О.П.</v>
          </cell>
        </row>
        <row r="8">
          <cell r="A8">
            <v>4</v>
          </cell>
          <cell r="B8">
            <v>4</v>
          </cell>
          <cell r="C8" t="str">
            <v>Байрамов</v>
          </cell>
          <cell r="D8" t="str">
            <v>Ростислав</v>
          </cell>
          <cell r="E8" t="str">
            <v>1989</v>
          </cell>
          <cell r="F8">
            <v>745</v>
          </cell>
          <cell r="G8" t="str">
            <v>Екатеринбург</v>
          </cell>
          <cell r="H8" t="str">
            <v>Каменев А.Ю. Малышкин В.В.</v>
          </cell>
        </row>
        <row r="9">
          <cell r="A9">
            <v>5</v>
          </cell>
          <cell r="B9">
            <v>5</v>
          </cell>
          <cell r="C9" t="str">
            <v>Боев</v>
          </cell>
          <cell r="D9" t="str">
            <v>Николай</v>
          </cell>
          <cell r="E9" t="str">
            <v>1989</v>
          </cell>
          <cell r="F9">
            <v>838</v>
          </cell>
          <cell r="G9" t="str">
            <v>Курск</v>
          </cell>
          <cell r="H9" t="str">
            <v>Боевы Т.В. И В.Н.</v>
          </cell>
        </row>
        <row r="10">
          <cell r="A10">
            <v>6</v>
          </cell>
          <cell r="B10">
            <v>6</v>
          </cell>
          <cell r="C10" t="str">
            <v>Боков</v>
          </cell>
          <cell r="D10" t="str">
            <v>Дмитрий</v>
          </cell>
          <cell r="E10" t="str">
            <v>1988</v>
          </cell>
          <cell r="F10">
            <v>666</v>
          </cell>
          <cell r="G10" t="str">
            <v>Орехово-Зуево</v>
          </cell>
          <cell r="H10" t="str">
            <v>Боков А.В. Бокова Е.В.</v>
          </cell>
        </row>
        <row r="11">
          <cell r="A11">
            <v>7</v>
          </cell>
          <cell r="B11">
            <v>7</v>
          </cell>
          <cell r="C11" t="str">
            <v>Большов</v>
          </cell>
          <cell r="D11" t="str">
            <v>Алексей</v>
          </cell>
          <cell r="E11" t="str">
            <v>1990</v>
          </cell>
          <cell r="F11">
            <v>762</v>
          </cell>
          <cell r="G11" t="str">
            <v>Нижний Новгород</v>
          </cell>
          <cell r="H11" t="str">
            <v>Ендолов В.Н.</v>
          </cell>
        </row>
        <row r="12">
          <cell r="A12">
            <v>8</v>
          </cell>
          <cell r="B12">
            <v>8</v>
          </cell>
          <cell r="C12" t="str">
            <v>Боровик </v>
          </cell>
          <cell r="D12" t="str">
            <v>Александр</v>
          </cell>
          <cell r="E12" t="str">
            <v>1990</v>
          </cell>
          <cell r="F12">
            <v>904</v>
          </cell>
          <cell r="G12" t="str">
            <v>Славянск на Кубани</v>
          </cell>
          <cell r="H12" t="str">
            <v>Боровик В.С.</v>
          </cell>
        </row>
        <row r="13">
          <cell r="A13">
            <v>9</v>
          </cell>
          <cell r="B13">
            <v>9</v>
          </cell>
          <cell r="C13" t="str">
            <v>Бочков</v>
          </cell>
          <cell r="D13" t="str">
            <v>Денис</v>
          </cell>
          <cell r="E13" t="str">
            <v>1988</v>
          </cell>
          <cell r="F13">
            <v>960</v>
          </cell>
          <cell r="G13" t="str">
            <v>Рыбинск</v>
          </cell>
          <cell r="H13" t="str">
            <v>Боркова И.Ю.</v>
          </cell>
        </row>
        <row r="14">
          <cell r="A14">
            <v>10</v>
          </cell>
          <cell r="B14">
            <v>10</v>
          </cell>
          <cell r="C14" t="str">
            <v>Бриненко</v>
          </cell>
          <cell r="D14" t="str">
            <v>Вадим</v>
          </cell>
          <cell r="E14" t="str">
            <v>1989</v>
          </cell>
          <cell r="F14">
            <v>596</v>
          </cell>
          <cell r="G14" t="str">
            <v>Владивосток</v>
          </cell>
          <cell r="H14" t="str">
            <v>Мугурдумов Г.М.</v>
          </cell>
        </row>
        <row r="15">
          <cell r="A15">
            <v>11</v>
          </cell>
          <cell r="B15">
            <v>11</v>
          </cell>
          <cell r="C15" t="str">
            <v>Букин</v>
          </cell>
          <cell r="D15" t="str">
            <v>Андрей</v>
          </cell>
          <cell r="E15" t="str">
            <v>1989</v>
          </cell>
          <cell r="F15">
            <v>1058</v>
          </cell>
          <cell r="G15" t="str">
            <v>Челябинск</v>
          </cell>
          <cell r="H15" t="str">
            <v>Голышев В.В. Тарасова Н.Г.</v>
          </cell>
        </row>
        <row r="16">
          <cell r="A16">
            <v>12</v>
          </cell>
          <cell r="B16">
            <v>12</v>
          </cell>
          <cell r="C16" t="str">
            <v>Валеев</v>
          </cell>
          <cell r="D16" t="str">
            <v>Марсель</v>
          </cell>
          <cell r="E16" t="str">
            <v>1990</v>
          </cell>
          <cell r="F16">
            <v>833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</v>
          </cell>
          <cell r="D17" t="str">
            <v>Александр</v>
          </cell>
          <cell r="E17" t="str">
            <v>1988</v>
          </cell>
          <cell r="F17">
            <v>1076</v>
          </cell>
          <cell r="G17" t="str">
            <v>Рыбинск</v>
          </cell>
          <cell r="H17" t="str">
            <v>Боркова И.Ю.</v>
          </cell>
        </row>
        <row r="18">
          <cell r="A18">
            <v>14</v>
          </cell>
          <cell r="B18">
            <v>14</v>
          </cell>
          <cell r="C18" t="str">
            <v>Внуков </v>
          </cell>
          <cell r="D18" t="str">
            <v>Артем</v>
          </cell>
          <cell r="E18">
            <v>1992</v>
          </cell>
          <cell r="F18">
            <v>591</v>
          </cell>
          <cell r="G18" t="str">
            <v>Самара</v>
          </cell>
          <cell r="H18" t="str">
            <v>Павленко В.П.</v>
          </cell>
        </row>
        <row r="19">
          <cell r="A19">
            <v>15</v>
          </cell>
          <cell r="B19">
            <v>15</v>
          </cell>
          <cell r="C19" t="str">
            <v>Георгиев</v>
          </cell>
          <cell r="D19" t="str">
            <v>Александр</v>
          </cell>
          <cell r="E19" t="str">
            <v>1989</v>
          </cell>
          <cell r="F19">
            <v>944</v>
          </cell>
          <cell r="G19" t="str">
            <v>Новокузнецк</v>
          </cell>
          <cell r="H19" t="str">
            <v>Постников И.А.</v>
          </cell>
        </row>
        <row r="20">
          <cell r="A20">
            <v>16</v>
          </cell>
          <cell r="B20">
            <v>16</v>
          </cell>
          <cell r="C20" t="str">
            <v>Голованов</v>
          </cell>
          <cell r="D20" t="str">
            <v>Станислав</v>
          </cell>
          <cell r="E20" t="str">
            <v>1988</v>
          </cell>
          <cell r="F20">
            <v>1220</v>
          </cell>
          <cell r="G20" t="str">
            <v>Москва</v>
          </cell>
          <cell r="H20" t="str">
            <v>Батов В.В.</v>
          </cell>
        </row>
        <row r="21">
          <cell r="A21">
            <v>17</v>
          </cell>
          <cell r="B21">
            <v>17</v>
          </cell>
          <cell r="C21" t="str">
            <v>Григорьев</v>
          </cell>
          <cell r="D21" t="str">
            <v>Виталий</v>
          </cell>
          <cell r="E21" t="str">
            <v>1989</v>
          </cell>
          <cell r="F21">
            <v>797</v>
          </cell>
          <cell r="G21" t="str">
            <v>Владимир</v>
          </cell>
          <cell r="H21" t="str">
            <v>Столбунов А.В. Карпов И.В.</v>
          </cell>
        </row>
        <row r="22">
          <cell r="A22">
            <v>18</v>
          </cell>
          <cell r="B22">
            <v>18</v>
          </cell>
          <cell r="C22" t="str">
            <v>Дунаев</v>
          </cell>
          <cell r="D22" t="str">
            <v>Алексей</v>
          </cell>
          <cell r="E22" t="str">
            <v>1989</v>
          </cell>
          <cell r="F22">
            <v>654</v>
          </cell>
          <cell r="G22" t="str">
            <v>Владивосток</v>
          </cell>
          <cell r="H22" t="str">
            <v>Мугурдумов Г.М.</v>
          </cell>
        </row>
        <row r="23">
          <cell r="A23">
            <v>19</v>
          </cell>
          <cell r="B23">
            <v>19</v>
          </cell>
          <cell r="C23" t="str">
            <v>Елистратов</v>
          </cell>
          <cell r="D23" t="str">
            <v>Игорь</v>
          </cell>
          <cell r="E23" t="str">
            <v>1989</v>
          </cell>
          <cell r="F23">
            <v>794</v>
          </cell>
          <cell r="G23" t="str">
            <v>Подольск</v>
          </cell>
          <cell r="H23" t="str">
            <v>Сазонов И.А.</v>
          </cell>
        </row>
        <row r="24">
          <cell r="A24">
            <v>20</v>
          </cell>
          <cell r="B24">
            <v>20</v>
          </cell>
          <cell r="C24" t="str">
            <v>Желубенков</v>
          </cell>
          <cell r="D24" t="str">
            <v>Александр</v>
          </cell>
          <cell r="E24" t="str">
            <v>1993</v>
          </cell>
          <cell r="F24">
            <v>731</v>
          </cell>
          <cell r="G24" t="str">
            <v>Дубна</v>
          </cell>
          <cell r="H24" t="str">
            <v>Асриян Г.А. Тихомирова И.К.</v>
          </cell>
        </row>
        <row r="25">
          <cell r="A25">
            <v>21</v>
          </cell>
          <cell r="B25">
            <v>21</v>
          </cell>
          <cell r="C25" t="str">
            <v>Жидков</v>
          </cell>
          <cell r="D25" t="str">
            <v>Илья</v>
          </cell>
          <cell r="E25">
            <v>1991</v>
          </cell>
          <cell r="F25">
            <v>719</v>
          </cell>
          <cell r="G25" t="str">
            <v>Екатеринбург</v>
          </cell>
          <cell r="H25" t="str">
            <v>Злобин С.В. Жидков В.Н.</v>
          </cell>
        </row>
        <row r="26">
          <cell r="A26">
            <v>22</v>
          </cell>
          <cell r="B26">
            <v>22</v>
          </cell>
          <cell r="C26" t="str">
            <v>Жижикин</v>
          </cell>
          <cell r="D26" t="str">
            <v>Дмитрий</v>
          </cell>
          <cell r="E26" t="str">
            <v>1990</v>
          </cell>
          <cell r="F26">
            <v>736</v>
          </cell>
          <cell r="G26" t="str">
            <v>Нижний Новгород</v>
          </cell>
          <cell r="H26" t="str">
            <v>Ремизов В.Н. Смирнов О.Ю.</v>
          </cell>
        </row>
        <row r="27">
          <cell r="A27">
            <v>23</v>
          </cell>
          <cell r="B27">
            <v>23</v>
          </cell>
          <cell r="C27" t="str">
            <v>Жуков</v>
          </cell>
          <cell r="D27" t="str">
            <v>Алексей</v>
          </cell>
          <cell r="E27" t="str">
            <v>1989</v>
          </cell>
          <cell r="F27">
            <v>918</v>
          </cell>
          <cell r="G27" t="str">
            <v>Абакан</v>
          </cell>
          <cell r="H27" t="str">
            <v>Нагибневы Т.Д. и Д.В.</v>
          </cell>
        </row>
        <row r="28">
          <cell r="A28">
            <v>24</v>
          </cell>
          <cell r="B28">
            <v>24</v>
          </cell>
          <cell r="C28" t="str">
            <v>Зиныч</v>
          </cell>
          <cell r="D28" t="str">
            <v>Иван</v>
          </cell>
          <cell r="E28" t="str">
            <v>1988</v>
          </cell>
          <cell r="F28">
            <v>574</v>
          </cell>
          <cell r="G28" t="str">
            <v>Владивосток</v>
          </cell>
          <cell r="H28" t="str">
            <v>Кузин С.А.</v>
          </cell>
        </row>
        <row r="29">
          <cell r="A29">
            <v>25</v>
          </cell>
          <cell r="B29">
            <v>25</v>
          </cell>
          <cell r="C29" t="str">
            <v>Зоненко</v>
          </cell>
          <cell r="D29" t="str">
            <v>Валерий</v>
          </cell>
          <cell r="E29" t="str">
            <v>1989</v>
          </cell>
          <cell r="F29">
            <v>908</v>
          </cell>
          <cell r="G29" t="str">
            <v>Москва</v>
          </cell>
          <cell r="H29" t="str">
            <v>Эдель Е.О.</v>
          </cell>
        </row>
        <row r="30">
          <cell r="A30">
            <v>26</v>
          </cell>
          <cell r="B30">
            <v>26</v>
          </cell>
          <cell r="C30" t="str">
            <v>Исаев</v>
          </cell>
          <cell r="D30" t="str">
            <v>Алексей</v>
          </cell>
          <cell r="E30">
            <v>1991</v>
          </cell>
          <cell r="F30">
            <v>663</v>
          </cell>
          <cell r="G30" t="str">
            <v>Базарный Карабулак</v>
          </cell>
          <cell r="H30" t="str">
            <v>Фетюхин В.А.</v>
          </cell>
        </row>
        <row r="31">
          <cell r="A31">
            <v>27</v>
          </cell>
          <cell r="B31">
            <v>27</v>
          </cell>
          <cell r="C31" t="str">
            <v>Карпенко</v>
          </cell>
          <cell r="D31" t="str">
            <v>Антон</v>
          </cell>
          <cell r="E31" t="str">
            <v>1988</v>
          </cell>
          <cell r="F31">
            <v>696</v>
          </cell>
          <cell r="G31" t="str">
            <v>Таганрог</v>
          </cell>
          <cell r="H31" t="str">
            <v>Нелепов И.М.</v>
          </cell>
        </row>
        <row r="32">
          <cell r="A32">
            <v>28</v>
          </cell>
          <cell r="B32">
            <v>28</v>
          </cell>
          <cell r="C32" t="str">
            <v>Комов</v>
          </cell>
          <cell r="D32" t="str">
            <v>Александр</v>
          </cell>
          <cell r="E32" t="str">
            <v>1988</v>
          </cell>
          <cell r="F32">
            <v>942</v>
          </cell>
          <cell r="G32" t="str">
            <v>Санкт-Петербург</v>
          </cell>
          <cell r="H32" t="str">
            <v>Семенова С.Д. Эльберт А.М.</v>
          </cell>
        </row>
        <row r="33">
          <cell r="A33">
            <v>29</v>
          </cell>
          <cell r="B33">
            <v>29</v>
          </cell>
          <cell r="C33" t="str">
            <v>Краев </v>
          </cell>
          <cell r="D33" t="str">
            <v>Валерий</v>
          </cell>
          <cell r="E33" t="str">
            <v>1988</v>
          </cell>
          <cell r="F33">
            <v>927</v>
          </cell>
          <cell r="G33" t="str">
            <v>Нижний Новгород</v>
          </cell>
          <cell r="H33" t="str">
            <v>Максимов Е. Ендолов В.Н.</v>
          </cell>
        </row>
        <row r="34">
          <cell r="A34">
            <v>30</v>
          </cell>
          <cell r="B34">
            <v>30</v>
          </cell>
          <cell r="C34" t="str">
            <v>Кудинов</v>
          </cell>
          <cell r="D34" t="str">
            <v>Дмитрий</v>
          </cell>
          <cell r="E34" t="str">
            <v>1988</v>
          </cell>
          <cell r="F34">
            <v>938</v>
          </cell>
          <cell r="G34" t="str">
            <v>Москва</v>
          </cell>
          <cell r="H34" t="str">
            <v>Спиридонов В.В.</v>
          </cell>
        </row>
        <row r="35">
          <cell r="A35">
            <v>31</v>
          </cell>
          <cell r="B35">
            <v>31</v>
          </cell>
          <cell r="C35" t="str">
            <v>Кузнецов</v>
          </cell>
          <cell r="D35" t="str">
            <v>Сергей</v>
          </cell>
          <cell r="E35" t="str">
            <v>1988</v>
          </cell>
          <cell r="F35">
            <v>783</v>
          </cell>
          <cell r="G35" t="str">
            <v>Петрозаводск</v>
          </cell>
          <cell r="H35" t="str">
            <v>Кузнецова Е.А.</v>
          </cell>
        </row>
        <row r="36">
          <cell r="A36">
            <v>32</v>
          </cell>
          <cell r="B36">
            <v>32</v>
          </cell>
          <cell r="C36" t="str">
            <v>Купич</v>
          </cell>
          <cell r="D36" t="str">
            <v>Илья</v>
          </cell>
          <cell r="E36" t="str">
            <v>1989</v>
          </cell>
          <cell r="F36">
            <v>708</v>
          </cell>
          <cell r="G36" t="str">
            <v>Москва</v>
          </cell>
          <cell r="H36" t="str">
            <v>Тимофеева Р.А.</v>
          </cell>
        </row>
        <row r="37">
          <cell r="A37">
            <v>33</v>
          </cell>
          <cell r="B37">
            <v>33</v>
          </cell>
          <cell r="C37" t="str">
            <v>Купряков</v>
          </cell>
          <cell r="D37" t="str">
            <v>Евгений</v>
          </cell>
          <cell r="E37" t="str">
            <v>1988</v>
          </cell>
          <cell r="F37">
            <v>927</v>
          </cell>
          <cell r="G37" t="str">
            <v>Москва</v>
          </cell>
          <cell r="H37" t="str">
            <v>Шевченко Т.Н.</v>
          </cell>
        </row>
        <row r="38">
          <cell r="A38">
            <v>34</v>
          </cell>
          <cell r="B38">
            <v>34</v>
          </cell>
          <cell r="C38" t="str">
            <v>Ларин</v>
          </cell>
          <cell r="D38" t="str">
            <v>Максим</v>
          </cell>
          <cell r="E38" t="str">
            <v>1988</v>
          </cell>
          <cell r="F38">
            <v>733</v>
          </cell>
          <cell r="G38" t="str">
            <v>Самара</v>
          </cell>
          <cell r="H38" t="str">
            <v>Павленко В.П.</v>
          </cell>
        </row>
        <row r="39">
          <cell r="A39">
            <v>35</v>
          </cell>
          <cell r="B39">
            <v>35</v>
          </cell>
          <cell r="C39" t="str">
            <v>Мартюков</v>
          </cell>
          <cell r="D39" t="str">
            <v>Сергей</v>
          </cell>
          <cell r="E39" t="str">
            <v>1991</v>
          </cell>
          <cell r="F39">
            <v>900</v>
          </cell>
          <cell r="G39" t="str">
            <v>Москва</v>
          </cell>
          <cell r="H39" t="str">
            <v>Эдель Е.О.</v>
          </cell>
        </row>
        <row r="40">
          <cell r="A40">
            <v>36</v>
          </cell>
          <cell r="B40">
            <v>36</v>
          </cell>
          <cell r="C40" t="str">
            <v>Машковский</v>
          </cell>
          <cell r="D40" t="str">
            <v>Евгений</v>
          </cell>
          <cell r="E40" t="str">
            <v>1991</v>
          </cell>
          <cell r="F40">
            <v>714</v>
          </cell>
          <cell r="G40" t="str">
            <v>Петрозаводск</v>
          </cell>
          <cell r="H40" t="str">
            <v>Софронова Е.В.</v>
          </cell>
        </row>
        <row r="41">
          <cell r="A41">
            <v>37</v>
          </cell>
          <cell r="B41">
            <v>37</v>
          </cell>
          <cell r="C41" t="str">
            <v>Мерзликин</v>
          </cell>
          <cell r="D41" t="str">
            <v>Тарас</v>
          </cell>
          <cell r="E41" t="str">
            <v>1991</v>
          </cell>
          <cell r="F41">
            <v>854</v>
          </cell>
          <cell r="G41" t="str">
            <v>Москва</v>
          </cell>
          <cell r="H41" t="str">
            <v>Эдель Е.О.</v>
          </cell>
        </row>
        <row r="42">
          <cell r="A42">
            <v>38</v>
          </cell>
          <cell r="B42">
            <v>38</v>
          </cell>
          <cell r="C42" t="str">
            <v>Мовсисян</v>
          </cell>
          <cell r="D42" t="str">
            <v>Карен</v>
          </cell>
          <cell r="E42" t="str">
            <v>1990</v>
          </cell>
          <cell r="F42">
            <v>636</v>
          </cell>
          <cell r="G42" t="str">
            <v>Санкт-Петербург</v>
          </cell>
          <cell r="H42" t="str">
            <v>Шесюк В.Д.</v>
          </cell>
        </row>
        <row r="43">
          <cell r="A43">
            <v>39</v>
          </cell>
          <cell r="B43">
            <v>39</v>
          </cell>
          <cell r="C43" t="str">
            <v>Мурзин</v>
          </cell>
          <cell r="D43" t="str">
            <v>Виталий</v>
          </cell>
          <cell r="E43" t="str">
            <v>1989</v>
          </cell>
          <cell r="F43">
            <v>997</v>
          </cell>
          <cell r="G43" t="str">
            <v>Чебоксары</v>
          </cell>
          <cell r="H43" t="str">
            <v>Леонтьев Е.М. </v>
          </cell>
        </row>
        <row r="44">
          <cell r="A44">
            <v>40</v>
          </cell>
          <cell r="B44">
            <v>40</v>
          </cell>
          <cell r="C44" t="str">
            <v>Мутыгуллин</v>
          </cell>
          <cell r="D44" t="str">
            <v>Рамиль</v>
          </cell>
          <cell r="E44" t="str">
            <v>1988</v>
          </cell>
          <cell r="F44">
            <v>1013</v>
          </cell>
          <cell r="G44" t="str">
            <v>Чебоксары</v>
          </cell>
          <cell r="H44" t="str">
            <v>Леонтьев Е.М. Алексеев А.М.</v>
          </cell>
        </row>
        <row r="45">
          <cell r="A45">
            <v>41</v>
          </cell>
          <cell r="B45">
            <v>41</v>
          </cell>
          <cell r="C45" t="str">
            <v>Образцов</v>
          </cell>
          <cell r="D45" t="str">
            <v>Дмитрий</v>
          </cell>
          <cell r="E45" t="str">
            <v>1990</v>
          </cell>
          <cell r="F45">
            <v>748</v>
          </cell>
          <cell r="G45" t="str">
            <v>Москва</v>
          </cell>
          <cell r="H45" t="str">
            <v>Воробьев В.А. Чичинев А.В.</v>
          </cell>
        </row>
        <row r="46">
          <cell r="A46">
            <v>42</v>
          </cell>
          <cell r="B46">
            <v>42</v>
          </cell>
          <cell r="C46" t="str">
            <v>Олонов</v>
          </cell>
          <cell r="D46" t="str">
            <v>Александр</v>
          </cell>
          <cell r="E46" t="str">
            <v>1989</v>
          </cell>
          <cell r="F46">
            <v>1150</v>
          </cell>
          <cell r="G46" t="str">
            <v>Нижний 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Осипов</v>
          </cell>
          <cell r="D47" t="str">
            <v>Василий</v>
          </cell>
          <cell r="E47" t="str">
            <v>1988</v>
          </cell>
          <cell r="F47">
            <v>749</v>
          </cell>
          <cell r="G47" t="str">
            <v>Абакан</v>
          </cell>
          <cell r="H47" t="str">
            <v>Чекурин С.Н.</v>
          </cell>
        </row>
        <row r="48">
          <cell r="A48">
            <v>44</v>
          </cell>
          <cell r="B48">
            <v>44</v>
          </cell>
          <cell r="C48" t="str">
            <v>Пайков </v>
          </cell>
          <cell r="D48" t="str">
            <v>Михаил</v>
          </cell>
          <cell r="E48" t="str">
            <v>1989</v>
          </cell>
          <cell r="F48">
            <v>1239</v>
          </cell>
          <cell r="G48" t="str">
            <v>Нижний Новгород</v>
          </cell>
          <cell r="H48" t="str">
            <v>Ремизов В.Н.</v>
          </cell>
        </row>
        <row r="49">
          <cell r="A49">
            <v>45</v>
          </cell>
          <cell r="B49">
            <v>45</v>
          </cell>
          <cell r="C49" t="str">
            <v>Панкратов</v>
          </cell>
          <cell r="D49" t="str">
            <v>Николай</v>
          </cell>
          <cell r="E49" t="str">
            <v>1990</v>
          </cell>
          <cell r="F49">
            <v>641</v>
          </cell>
          <cell r="G49" t="str">
            <v>Санкт-Петербург</v>
          </cell>
          <cell r="H49" t="str">
            <v>Семенова С.Д. </v>
          </cell>
        </row>
        <row r="50">
          <cell r="A50">
            <v>46</v>
          </cell>
          <cell r="B50">
            <v>46</v>
          </cell>
          <cell r="C50" t="str">
            <v>Постников </v>
          </cell>
          <cell r="D50" t="str">
            <v>Антон</v>
          </cell>
          <cell r="E50" t="str">
            <v>1989</v>
          </cell>
          <cell r="F50">
            <v>877</v>
          </cell>
          <cell r="G50" t="str">
            <v>Новокузнецк</v>
          </cell>
          <cell r="H50" t="str">
            <v>Постников И.А.</v>
          </cell>
        </row>
        <row r="51">
          <cell r="A51">
            <v>47</v>
          </cell>
          <cell r="B51">
            <v>47</v>
          </cell>
          <cell r="C51" t="str">
            <v>Салкин</v>
          </cell>
          <cell r="D51" t="str">
            <v>Ростислав</v>
          </cell>
          <cell r="E51" t="str">
            <v>1991</v>
          </cell>
          <cell r="F51">
            <v>726</v>
          </cell>
          <cell r="G51" t="str">
            <v>Москва</v>
          </cell>
          <cell r="H51" t="str">
            <v>Воробьев В.А. Чичинев А.В.</v>
          </cell>
        </row>
        <row r="52">
          <cell r="A52">
            <v>48</v>
          </cell>
          <cell r="B52">
            <v>48</v>
          </cell>
          <cell r="C52" t="str">
            <v>Семенов </v>
          </cell>
          <cell r="D52" t="str">
            <v>Олег</v>
          </cell>
          <cell r="E52" t="str">
            <v>1989</v>
          </cell>
          <cell r="F52">
            <v>521</v>
          </cell>
          <cell r="G52" t="str">
            <v>Санкт-Петербург</v>
          </cell>
          <cell r="H52" t="str">
            <v>Семенова С.Д.</v>
          </cell>
        </row>
        <row r="53">
          <cell r="A53">
            <v>49</v>
          </cell>
          <cell r="B53">
            <v>49</v>
          </cell>
          <cell r="C53" t="str">
            <v>Сергеев</v>
          </cell>
          <cell r="D53" t="str">
            <v>Виктор</v>
          </cell>
          <cell r="E53" t="str">
            <v>1989</v>
          </cell>
          <cell r="F53">
            <v>774</v>
          </cell>
          <cell r="G53" t="str">
            <v>Чебоксары</v>
          </cell>
          <cell r="H53" t="str">
            <v>Леонтьев Е.М.</v>
          </cell>
        </row>
        <row r="54">
          <cell r="A54">
            <v>50</v>
          </cell>
          <cell r="B54">
            <v>50</v>
          </cell>
          <cell r="C54" t="str">
            <v>Слепенков</v>
          </cell>
          <cell r="D54" t="str">
            <v>Роман</v>
          </cell>
          <cell r="E54" t="str">
            <v>1991</v>
          </cell>
          <cell r="F54">
            <v>963</v>
          </cell>
          <cell r="G54" t="str">
            <v>Самара</v>
          </cell>
          <cell r="H54" t="str">
            <v>Павленко В.П.</v>
          </cell>
        </row>
        <row r="55">
          <cell r="A55">
            <v>51</v>
          </cell>
          <cell r="B55">
            <v>51</v>
          </cell>
          <cell r="C55" t="str">
            <v>Соколов</v>
          </cell>
          <cell r="D55" t="str">
            <v>Максим</v>
          </cell>
          <cell r="E55" t="str">
            <v>1988</v>
          </cell>
          <cell r="F55">
            <v>856</v>
          </cell>
          <cell r="G55" t="str">
            <v>Москва</v>
          </cell>
          <cell r="H55" t="str">
            <v>Ступаченко Л.Н.</v>
          </cell>
        </row>
        <row r="56">
          <cell r="A56">
            <v>52</v>
          </cell>
          <cell r="B56">
            <v>52</v>
          </cell>
          <cell r="C56" t="str">
            <v>Солошенко</v>
          </cell>
          <cell r="D56" t="str">
            <v>Андрей</v>
          </cell>
          <cell r="E56" t="str">
            <v>1990</v>
          </cell>
          <cell r="F56">
            <v>633</v>
          </cell>
          <cell r="G56" t="str">
            <v>Ставрополь</v>
          </cell>
          <cell r="H56" t="str">
            <v>Арзумонов В.А.</v>
          </cell>
        </row>
        <row r="57">
          <cell r="A57">
            <v>53</v>
          </cell>
          <cell r="B57">
            <v>53</v>
          </cell>
          <cell r="C57" t="str">
            <v>Старостин</v>
          </cell>
          <cell r="D57" t="str">
            <v>Павел</v>
          </cell>
          <cell r="E57" t="str">
            <v>1989</v>
          </cell>
          <cell r="F57">
            <v>830</v>
          </cell>
          <cell r="G57" t="str">
            <v>Екатеринбург</v>
          </cell>
          <cell r="H57" t="str">
            <v>Дзуда О.И. Малышкин В.В.</v>
          </cell>
        </row>
        <row r="58">
          <cell r="A58">
            <v>54</v>
          </cell>
          <cell r="B58">
            <v>54</v>
          </cell>
          <cell r="C58" t="str">
            <v>Тарасов</v>
          </cell>
          <cell r="D58" t="str">
            <v>Артем</v>
          </cell>
          <cell r="E58">
            <v>1989</v>
          </cell>
          <cell r="F58">
            <v>756</v>
          </cell>
          <cell r="G58" t="str">
            <v>Самара</v>
          </cell>
          <cell r="H58" t="str">
            <v>Павленко В.П.</v>
          </cell>
        </row>
        <row r="59">
          <cell r="A59">
            <v>55</v>
          </cell>
          <cell r="B59">
            <v>55</v>
          </cell>
          <cell r="C59" t="str">
            <v>Тимергазин</v>
          </cell>
          <cell r="D59" t="str">
            <v>Руслан</v>
          </cell>
          <cell r="E59" t="str">
            <v>1990</v>
          </cell>
          <cell r="F59">
            <v>773</v>
          </cell>
          <cell r="G59" t="str">
            <v>Екатеринбург</v>
          </cell>
          <cell r="H59" t="str">
            <v>Злобин С.В. Малышкин В.В.</v>
          </cell>
        </row>
        <row r="60">
          <cell r="A60">
            <v>56</v>
          </cell>
          <cell r="B60">
            <v>56</v>
          </cell>
          <cell r="C60" t="str">
            <v>Уточкин </v>
          </cell>
          <cell r="D60" t="str">
            <v>Артем</v>
          </cell>
          <cell r="E60">
            <v>1989</v>
          </cell>
          <cell r="F60">
            <v>1224</v>
          </cell>
          <cell r="G60" t="str">
            <v>Самара</v>
          </cell>
          <cell r="H60" t="str">
            <v>Павленко В.П.</v>
          </cell>
        </row>
        <row r="61">
          <cell r="A61">
            <v>57</v>
          </cell>
          <cell r="B61">
            <v>57</v>
          </cell>
          <cell r="C61" t="str">
            <v>Филатов</v>
          </cell>
          <cell r="D61" t="str">
            <v>Василий</v>
          </cell>
          <cell r="E61" t="str">
            <v>1988</v>
          </cell>
          <cell r="F61">
            <v>873</v>
          </cell>
          <cell r="G61" t="str">
            <v>Владимир</v>
          </cell>
          <cell r="H61" t="str">
            <v>Столбунов А.В. Карпов И.В.</v>
          </cell>
        </row>
        <row r="62">
          <cell r="A62">
            <v>58</v>
          </cell>
          <cell r="B62">
            <v>58</v>
          </cell>
          <cell r="C62" t="str">
            <v>Фомин</v>
          </cell>
          <cell r="D62" t="str">
            <v>Виталий</v>
          </cell>
          <cell r="E62" t="str">
            <v>1989</v>
          </cell>
          <cell r="F62">
            <v>853</v>
          </cell>
          <cell r="G62" t="str">
            <v>Москва</v>
          </cell>
          <cell r="H62" t="str">
            <v>Спиридонов В.В.</v>
          </cell>
        </row>
        <row r="63">
          <cell r="A63">
            <v>59</v>
          </cell>
          <cell r="B63">
            <v>59</v>
          </cell>
          <cell r="C63" t="str">
            <v>Чимбарцев </v>
          </cell>
          <cell r="D63" t="str">
            <v>Владислав</v>
          </cell>
          <cell r="E63" t="str">
            <v>1989</v>
          </cell>
          <cell r="F63">
            <v>992</v>
          </cell>
          <cell r="G63" t="str">
            <v>Екатеринбург</v>
          </cell>
          <cell r="H63" t="str">
            <v>Злобин С.В. Малышкин В.В.</v>
          </cell>
        </row>
        <row r="64">
          <cell r="A64">
            <v>60</v>
          </cell>
          <cell r="B64">
            <v>60</v>
          </cell>
          <cell r="C64" t="str">
            <v>Чубаров</v>
          </cell>
          <cell r="D64" t="str">
            <v>Дмитрий</v>
          </cell>
          <cell r="E64" t="str">
            <v>1988</v>
          </cell>
          <cell r="F64">
            <v>1134</v>
          </cell>
          <cell r="G64" t="str">
            <v>Самара</v>
          </cell>
          <cell r="H64" t="str">
            <v>Павленко В.П.</v>
          </cell>
        </row>
        <row r="65">
          <cell r="A65">
            <v>61</v>
          </cell>
          <cell r="B65">
            <v>61</v>
          </cell>
          <cell r="C65" t="str">
            <v>Шибаев</v>
          </cell>
          <cell r="D65" t="str">
            <v>Александр</v>
          </cell>
          <cell r="E65" t="str">
            <v>1990</v>
          </cell>
          <cell r="F65">
            <v>1223</v>
          </cell>
          <cell r="G65" t="str">
            <v>Ярославль</v>
          </cell>
          <cell r="H65" t="str">
            <v>Федосеев В.Н.</v>
          </cell>
        </row>
        <row r="66">
          <cell r="A66">
            <v>62</v>
          </cell>
          <cell r="B66">
            <v>62</v>
          </cell>
          <cell r="C66" t="str">
            <v>Щербак</v>
          </cell>
          <cell r="D66" t="str">
            <v>Александр</v>
          </cell>
          <cell r="E66" t="str">
            <v>1991</v>
          </cell>
          <cell r="F66">
            <v>824</v>
          </cell>
          <cell r="G66" t="str">
            <v>Краснодар</v>
          </cell>
          <cell r="H66" t="str">
            <v>Василевский В.Н.</v>
          </cell>
        </row>
        <row r="67">
          <cell r="A67">
            <v>63</v>
          </cell>
          <cell r="B67">
            <v>63</v>
          </cell>
          <cell r="C67" t="str">
            <v>Яковлев</v>
          </cell>
          <cell r="D67" t="str">
            <v>Антон</v>
          </cell>
          <cell r="E67" t="str">
            <v>1989</v>
          </cell>
          <cell r="F67">
            <v>669</v>
          </cell>
          <cell r="G67" t="str">
            <v>Кировск</v>
          </cell>
          <cell r="H67" t="str">
            <v>Куниченко А.С.</v>
          </cell>
        </row>
        <row r="68">
          <cell r="A68">
            <v>64</v>
          </cell>
          <cell r="B68">
            <v>64</v>
          </cell>
          <cell r="C68" t="str">
            <v>Ястребцев</v>
          </cell>
          <cell r="D68" t="str">
            <v>Дмитрий</v>
          </cell>
          <cell r="E68" t="str">
            <v>1988</v>
          </cell>
          <cell r="F68">
            <v>922</v>
          </cell>
          <cell r="G68" t="str">
            <v>Нижний Новгород</v>
          </cell>
          <cell r="H68" t="str">
            <v>Марусич К.А.</v>
          </cell>
        </row>
        <row r="69">
          <cell r="B69" t="str">
            <v>Список участников.</v>
          </cell>
        </row>
        <row r="70">
          <cell r="B70" t="str">
            <v>Девушки.</v>
          </cell>
        </row>
        <row r="72">
          <cell r="A72" t="str">
            <v># участника</v>
          </cell>
          <cell r="B72" t="str">
            <v>№</v>
          </cell>
          <cell r="C72" t="str">
            <v>Фамилия</v>
          </cell>
          <cell r="D72" t="str">
            <v>Имя</v>
          </cell>
          <cell r="E72" t="str">
            <v>Год рождения</v>
          </cell>
          <cell r="F72" t="str">
            <v>Рейтинг</v>
          </cell>
          <cell r="G72" t="str">
            <v>Город</v>
          </cell>
          <cell r="H72" t="str">
            <v>Личный тренер</v>
          </cell>
        </row>
        <row r="73">
          <cell r="A73">
            <v>65</v>
          </cell>
          <cell r="B73">
            <v>1</v>
          </cell>
          <cell r="C73" t="str">
            <v>Андреева</v>
          </cell>
          <cell r="D73" t="str">
            <v>Анна</v>
          </cell>
          <cell r="E73" t="str">
            <v>1989</v>
          </cell>
          <cell r="F73">
            <v>610</v>
          </cell>
          <cell r="G73" t="str">
            <v>Абакан</v>
          </cell>
          <cell r="H73" t="str">
            <v>Кириченко Д.В.</v>
          </cell>
        </row>
        <row r="74">
          <cell r="A74">
            <v>66</v>
          </cell>
          <cell r="B74">
            <v>2</v>
          </cell>
          <cell r="C74" t="str">
            <v>Арсентьева</v>
          </cell>
          <cell r="D74" t="str">
            <v>Светлана</v>
          </cell>
          <cell r="E74" t="str">
            <v>1990</v>
          </cell>
          <cell r="F74">
            <v>646</v>
          </cell>
          <cell r="G74" t="str">
            <v>Подольск</v>
          </cell>
          <cell r="H74" t="str">
            <v>Сазонов И.А.</v>
          </cell>
        </row>
        <row r="75">
          <cell r="A75">
            <v>67</v>
          </cell>
          <cell r="B75">
            <v>3</v>
          </cell>
          <cell r="C75" t="str">
            <v>Архипова</v>
          </cell>
          <cell r="D75" t="str">
            <v>Анна</v>
          </cell>
          <cell r="E75" t="str">
            <v>1988</v>
          </cell>
          <cell r="F75">
            <v>778</v>
          </cell>
          <cell r="G75" t="str">
            <v>Москва</v>
          </cell>
          <cell r="H75" t="str">
            <v>Эдель Е.О.</v>
          </cell>
        </row>
        <row r="76">
          <cell r="A76">
            <v>68</v>
          </cell>
          <cell r="B76">
            <v>4</v>
          </cell>
          <cell r="C76" t="str">
            <v>Атаян</v>
          </cell>
          <cell r="D76" t="str">
            <v>Диана</v>
          </cell>
          <cell r="E76">
            <v>1988</v>
          </cell>
          <cell r="F76">
            <v>595</v>
          </cell>
          <cell r="G76" t="str">
            <v>Тосно</v>
          </cell>
          <cell r="H76" t="str">
            <v>Оганян Э.Р.</v>
          </cell>
        </row>
        <row r="77">
          <cell r="A77">
            <v>69</v>
          </cell>
          <cell r="B77">
            <v>5</v>
          </cell>
          <cell r="C77" t="str">
            <v>Баранова</v>
          </cell>
          <cell r="D77" t="str">
            <v>Ольга</v>
          </cell>
          <cell r="E77" t="str">
            <v>1990</v>
          </cell>
          <cell r="F77">
            <v>935</v>
          </cell>
          <cell r="G77" t="str">
            <v>Абакан</v>
          </cell>
          <cell r="H77" t="str">
            <v>Домненко И.В.</v>
          </cell>
        </row>
        <row r="78">
          <cell r="A78">
            <v>70</v>
          </cell>
          <cell r="B78">
            <v>6</v>
          </cell>
          <cell r="C78" t="str">
            <v>Бештень</v>
          </cell>
          <cell r="D78" t="str">
            <v>Анастасия</v>
          </cell>
          <cell r="E78" t="str">
            <v>1990</v>
          </cell>
          <cell r="F78">
            <v>759</v>
          </cell>
          <cell r="G78" t="str">
            <v>Ростов на Дону</v>
          </cell>
          <cell r="H78" t="str">
            <v>Гасанов С.Д.</v>
          </cell>
        </row>
        <row r="79">
          <cell r="A79">
            <v>71</v>
          </cell>
          <cell r="B79">
            <v>7</v>
          </cell>
          <cell r="C79" t="str">
            <v>Болотова</v>
          </cell>
          <cell r="D79" t="str">
            <v>Ольга</v>
          </cell>
          <cell r="E79" t="str">
            <v>1989</v>
          </cell>
          <cell r="F79">
            <v>814</v>
          </cell>
          <cell r="G79" t="str">
            <v>Жуковский</v>
          </cell>
          <cell r="H79" t="str">
            <v>Газарьян Ю.С.</v>
          </cell>
        </row>
        <row r="80">
          <cell r="A80">
            <v>72</v>
          </cell>
          <cell r="B80">
            <v>8</v>
          </cell>
          <cell r="C80" t="str">
            <v>Бондаренко</v>
          </cell>
          <cell r="D80" t="str">
            <v>Евгения</v>
          </cell>
          <cell r="E80" t="str">
            <v>1988</v>
          </cell>
          <cell r="F80">
            <v>778</v>
          </cell>
          <cell r="G80" t="str">
            <v>Екатеринбург</v>
          </cell>
          <cell r="H80" t="str">
            <v>Малышкн В.В. Малышкина В.В.</v>
          </cell>
        </row>
        <row r="81">
          <cell r="A81">
            <v>73</v>
          </cell>
          <cell r="B81">
            <v>9</v>
          </cell>
          <cell r="C81" t="str">
            <v>Бурова</v>
          </cell>
          <cell r="D81" t="str">
            <v>Елена</v>
          </cell>
          <cell r="E81" t="str">
            <v>1988</v>
          </cell>
          <cell r="F81">
            <v>838</v>
          </cell>
          <cell r="G81" t="str">
            <v>Москва</v>
          </cell>
          <cell r="H81" t="str">
            <v>Эдель Е.О.</v>
          </cell>
        </row>
        <row r="82">
          <cell r="A82">
            <v>74</v>
          </cell>
          <cell r="B82">
            <v>10</v>
          </cell>
          <cell r="C82" t="str">
            <v>Васильева</v>
          </cell>
          <cell r="D82" t="str">
            <v>Олеся</v>
          </cell>
          <cell r="E82" t="str">
            <v>1991</v>
          </cell>
          <cell r="F82">
            <v>755</v>
          </cell>
          <cell r="G82" t="str">
            <v>Пермь</v>
          </cell>
          <cell r="H82" t="str">
            <v>Подъяпольский Н.П. Васькин И.Л.</v>
          </cell>
        </row>
        <row r="83">
          <cell r="A83">
            <v>75</v>
          </cell>
          <cell r="B83">
            <v>11</v>
          </cell>
          <cell r="C83" t="str">
            <v>Власенко</v>
          </cell>
          <cell r="D83" t="str">
            <v>Марина</v>
          </cell>
          <cell r="E83">
            <v>1990</v>
          </cell>
          <cell r="F83">
            <v>837</v>
          </cell>
          <cell r="G83" t="str">
            <v>Челябинск</v>
          </cell>
          <cell r="H83" t="str">
            <v>Уханов М.В.</v>
          </cell>
        </row>
        <row r="84">
          <cell r="A84">
            <v>76</v>
          </cell>
          <cell r="B84">
            <v>12</v>
          </cell>
          <cell r="C84" t="str">
            <v>Власова</v>
          </cell>
          <cell r="D84" t="str">
            <v>Ольга</v>
          </cell>
          <cell r="E84" t="str">
            <v>1990</v>
          </cell>
          <cell r="F84">
            <v>1020</v>
          </cell>
          <cell r="G84" t="str">
            <v>Екатеринбург</v>
          </cell>
          <cell r="H84" t="str">
            <v>Малышкн В.В. </v>
          </cell>
        </row>
        <row r="85">
          <cell r="A85">
            <v>77</v>
          </cell>
          <cell r="B85">
            <v>13</v>
          </cell>
          <cell r="C85" t="str">
            <v>Воденникова</v>
          </cell>
          <cell r="D85" t="str">
            <v>Марина</v>
          </cell>
          <cell r="E85" t="str">
            <v>1989</v>
          </cell>
          <cell r="F85">
            <v>910</v>
          </cell>
          <cell r="G85" t="str">
            <v>Курган</v>
          </cell>
          <cell r="H85" t="str">
            <v>Кухмакова В.В.</v>
          </cell>
        </row>
        <row r="86">
          <cell r="A86">
            <v>78</v>
          </cell>
          <cell r="B86">
            <v>14</v>
          </cell>
          <cell r="C86" t="str">
            <v>Воробчикова</v>
          </cell>
          <cell r="D86" t="str">
            <v>Ольга</v>
          </cell>
          <cell r="E86" t="str">
            <v>1990</v>
          </cell>
          <cell r="F86">
            <v>805</v>
          </cell>
          <cell r="G86" t="str">
            <v>Москва</v>
          </cell>
          <cell r="H86" t="str">
            <v>Тимофеева Р.А.</v>
          </cell>
        </row>
        <row r="87">
          <cell r="A87">
            <v>79</v>
          </cell>
          <cell r="B87">
            <v>15</v>
          </cell>
          <cell r="C87" t="str">
            <v>Воробьева </v>
          </cell>
          <cell r="D87" t="str">
            <v>Екатерина</v>
          </cell>
          <cell r="E87" t="str">
            <v>1989</v>
          </cell>
          <cell r="F87">
            <v>991</v>
          </cell>
          <cell r="G87" t="str">
            <v>Екатеринбург</v>
          </cell>
          <cell r="H87" t="str">
            <v>Дзуда О.И. Малышкин В.В.</v>
          </cell>
        </row>
        <row r="88">
          <cell r="A88">
            <v>80</v>
          </cell>
          <cell r="B88">
            <v>16</v>
          </cell>
          <cell r="C88" t="str">
            <v>Григорьева</v>
          </cell>
          <cell r="D88" t="str">
            <v>Ксения</v>
          </cell>
          <cell r="E88">
            <v>1992</v>
          </cell>
          <cell r="F88">
            <v>774</v>
          </cell>
          <cell r="G88" t="str">
            <v>Нижний Новгород</v>
          </cell>
          <cell r="H88" t="str">
            <v>Шарова М.М. Ремизов В.Н.</v>
          </cell>
        </row>
        <row r="89">
          <cell r="A89">
            <v>81</v>
          </cell>
          <cell r="B89">
            <v>17</v>
          </cell>
          <cell r="C89" t="str">
            <v>Дашкевич</v>
          </cell>
          <cell r="D89" t="str">
            <v>Ксения</v>
          </cell>
          <cell r="E89" t="str">
            <v>1992</v>
          </cell>
          <cell r="F89">
            <v>647</v>
          </cell>
          <cell r="G89" t="str">
            <v>Новокузнецк</v>
          </cell>
          <cell r="H89" t="str">
            <v>Дашкевич Л.В.</v>
          </cell>
        </row>
        <row r="90">
          <cell r="A90">
            <v>82</v>
          </cell>
          <cell r="B90">
            <v>18</v>
          </cell>
          <cell r="C90" t="str">
            <v>Дмитриева</v>
          </cell>
          <cell r="D90" t="str">
            <v>Евгения</v>
          </cell>
          <cell r="E90" t="str">
            <v>1988</v>
          </cell>
          <cell r="F90">
            <v>581</v>
          </cell>
          <cell r="G90" t="str">
            <v>Ноябрьск</v>
          </cell>
          <cell r="H90" t="str">
            <v>Пупышев</v>
          </cell>
        </row>
        <row r="91">
          <cell r="A91">
            <v>83</v>
          </cell>
          <cell r="B91">
            <v>19</v>
          </cell>
          <cell r="C91" t="str">
            <v>Дударева</v>
          </cell>
          <cell r="D91" t="str">
            <v>Дарья</v>
          </cell>
          <cell r="E91" t="str">
            <v>1991</v>
          </cell>
          <cell r="F91">
            <v>703</v>
          </cell>
          <cell r="G91" t="str">
            <v>Владивосток</v>
          </cell>
          <cell r="H91" t="str">
            <v>Мугурдумов Г.М.</v>
          </cell>
        </row>
        <row r="92">
          <cell r="A92">
            <v>84</v>
          </cell>
          <cell r="B92">
            <v>20</v>
          </cell>
          <cell r="C92" t="str">
            <v>Ершова</v>
          </cell>
          <cell r="D92" t="str">
            <v>Мария</v>
          </cell>
          <cell r="E92" t="str">
            <v>1988</v>
          </cell>
          <cell r="F92">
            <v>819</v>
          </cell>
          <cell r="G92" t="str">
            <v>Санкт-Петербург</v>
          </cell>
          <cell r="H92" t="str">
            <v>Семенова С.Д.</v>
          </cell>
        </row>
        <row r="93">
          <cell r="A93">
            <v>85</v>
          </cell>
          <cell r="B93">
            <v>21</v>
          </cell>
          <cell r="C93" t="str">
            <v>Исаева</v>
          </cell>
          <cell r="D93" t="str">
            <v>Александра</v>
          </cell>
          <cell r="E93" t="str">
            <v>1988</v>
          </cell>
          <cell r="F93">
            <v>831</v>
          </cell>
          <cell r="G93" t="str">
            <v>Санкт-Петербург</v>
          </cell>
          <cell r="H93" t="str">
            <v>Семенова С.Д.</v>
          </cell>
        </row>
        <row r="94">
          <cell r="A94">
            <v>86</v>
          </cell>
          <cell r="B94">
            <v>22</v>
          </cell>
          <cell r="C94" t="str">
            <v>Киселева</v>
          </cell>
          <cell r="D94" t="str">
            <v>Светлана</v>
          </cell>
          <cell r="E94" t="str">
            <v>1989</v>
          </cell>
          <cell r="F94">
            <v>747</v>
          </cell>
          <cell r="G94" t="str">
            <v>Москва</v>
          </cell>
          <cell r="H94" t="str">
            <v>Шевцова Ю.В.</v>
          </cell>
        </row>
        <row r="95">
          <cell r="A95">
            <v>87</v>
          </cell>
          <cell r="B95">
            <v>23</v>
          </cell>
          <cell r="C95" t="str">
            <v>Колодяжная</v>
          </cell>
          <cell r="D95" t="str">
            <v>Екатерина</v>
          </cell>
          <cell r="E95" t="str">
            <v>1990</v>
          </cell>
          <cell r="F95">
            <v>1135</v>
          </cell>
          <cell r="G95" t="str">
            <v>Сиверский</v>
          </cell>
          <cell r="H95" t="str">
            <v>Комов А.С. Лешев С.Г.</v>
          </cell>
        </row>
        <row r="96">
          <cell r="A96">
            <v>88</v>
          </cell>
          <cell r="B96">
            <v>24</v>
          </cell>
          <cell r="C96" t="str">
            <v>Колючева</v>
          </cell>
          <cell r="D96" t="str">
            <v>Лилия</v>
          </cell>
          <cell r="E96" t="str">
            <v>1990</v>
          </cell>
          <cell r="F96">
            <v>837</v>
          </cell>
          <cell r="G96" t="str">
            <v>Сорочинск</v>
          </cell>
          <cell r="H96" t="str">
            <v>Николаев А.С. Казанцев М.А.</v>
          </cell>
        </row>
        <row r="97">
          <cell r="A97">
            <v>89</v>
          </cell>
          <cell r="B97">
            <v>25</v>
          </cell>
          <cell r="C97" t="str">
            <v>Комарова</v>
          </cell>
          <cell r="D97" t="str">
            <v>Кира</v>
          </cell>
          <cell r="E97" t="str">
            <v>1989</v>
          </cell>
          <cell r="F97">
            <v>794</v>
          </cell>
          <cell r="G97" t="str">
            <v>Москва</v>
          </cell>
          <cell r="H97" t="str">
            <v>Воробьев В.А. Чичинев А.В.</v>
          </cell>
        </row>
        <row r="98">
          <cell r="A98">
            <v>90</v>
          </cell>
          <cell r="B98">
            <v>26</v>
          </cell>
          <cell r="C98" t="str">
            <v>Корнышова</v>
          </cell>
          <cell r="D98" t="str">
            <v>Екатерина</v>
          </cell>
          <cell r="E98" t="str">
            <v>1989</v>
          </cell>
          <cell r="F98">
            <v>765</v>
          </cell>
          <cell r="G98" t="str">
            <v>Петрозаводск</v>
          </cell>
          <cell r="H98" t="str">
            <v>Кузнецовы Е.А. и Е.А.</v>
          </cell>
        </row>
        <row r="99">
          <cell r="A99">
            <v>91</v>
          </cell>
          <cell r="B99">
            <v>27</v>
          </cell>
          <cell r="C99" t="str">
            <v>Кузина</v>
          </cell>
          <cell r="D99" t="str">
            <v>Маргарита</v>
          </cell>
          <cell r="E99" t="str">
            <v>1989</v>
          </cell>
          <cell r="F99">
            <v>919</v>
          </cell>
          <cell r="G99" t="str">
            <v>Москва</v>
          </cell>
          <cell r="H99" t="str">
            <v>Шахова Т.В.</v>
          </cell>
        </row>
        <row r="100">
          <cell r="A100">
            <v>92</v>
          </cell>
          <cell r="B100">
            <v>28</v>
          </cell>
          <cell r="C100" t="str">
            <v>Лебедева</v>
          </cell>
          <cell r="D100" t="str">
            <v>Виктория</v>
          </cell>
          <cell r="E100" t="str">
            <v>1992</v>
          </cell>
          <cell r="F100">
            <v>631</v>
          </cell>
          <cell r="G100" t="str">
            <v>Казань</v>
          </cell>
          <cell r="H100" t="str">
            <v>Степанов Р.В. Князев П.А.</v>
          </cell>
        </row>
        <row r="101">
          <cell r="A101">
            <v>93</v>
          </cell>
          <cell r="B101">
            <v>29</v>
          </cell>
          <cell r="C101" t="str">
            <v>Лобачева </v>
          </cell>
          <cell r="D101" t="str">
            <v>Виктория</v>
          </cell>
          <cell r="E101" t="str">
            <v>1989</v>
          </cell>
          <cell r="F101">
            <v>599</v>
          </cell>
          <cell r="G101" t="str">
            <v>Владимир</v>
          </cell>
          <cell r="H101" t="str">
            <v>Столбунов А.В. Карпов И.В.</v>
          </cell>
        </row>
        <row r="102">
          <cell r="A102">
            <v>94</v>
          </cell>
          <cell r="B102">
            <v>30</v>
          </cell>
          <cell r="C102" t="str">
            <v>Мартынюк</v>
          </cell>
          <cell r="D102" t="str">
            <v>Алина</v>
          </cell>
          <cell r="E102" t="str">
            <v>1989</v>
          </cell>
          <cell r="F102">
            <v>823</v>
          </cell>
          <cell r="G102" t="str">
            <v>Москва</v>
          </cell>
          <cell r="H102" t="str">
            <v>Эдель Е.О.</v>
          </cell>
        </row>
        <row r="103">
          <cell r="A103">
            <v>95</v>
          </cell>
          <cell r="B103">
            <v>31</v>
          </cell>
          <cell r="C103" t="str">
            <v>Минеева</v>
          </cell>
          <cell r="D103" t="str">
            <v>Полина</v>
          </cell>
          <cell r="E103" t="str">
            <v>1989</v>
          </cell>
          <cell r="F103">
            <v>826</v>
          </cell>
          <cell r="G103" t="str">
            <v>Москва</v>
          </cell>
          <cell r="H103" t="str">
            <v>Тимофеева Р.А.</v>
          </cell>
        </row>
        <row r="104">
          <cell r="A104">
            <v>96</v>
          </cell>
          <cell r="B104">
            <v>32</v>
          </cell>
          <cell r="C104" t="str">
            <v>Морозова</v>
          </cell>
          <cell r="D104" t="str">
            <v>Людмила</v>
          </cell>
          <cell r="E104" t="str">
            <v>1989</v>
          </cell>
          <cell r="F104">
            <v>828</v>
          </cell>
          <cell r="G104" t="str">
            <v>Славянск на Кубани</v>
          </cell>
          <cell r="H104" t="str">
            <v>Крылова И.М.</v>
          </cell>
        </row>
        <row r="105">
          <cell r="A105">
            <v>97</v>
          </cell>
          <cell r="B105">
            <v>33</v>
          </cell>
          <cell r="C105" t="str">
            <v>Мызгина</v>
          </cell>
          <cell r="D105" t="str">
            <v>Екатерина</v>
          </cell>
          <cell r="E105" t="str">
            <v>1990</v>
          </cell>
          <cell r="F105">
            <v>703</v>
          </cell>
          <cell r="G105" t="str">
            <v>Челябинск</v>
          </cell>
          <cell r="H105" t="str">
            <v>Тарасова Н.Г.</v>
          </cell>
        </row>
        <row r="106">
          <cell r="A106">
            <v>98</v>
          </cell>
          <cell r="B106">
            <v>34</v>
          </cell>
          <cell r="C106" t="str">
            <v>Никифорова</v>
          </cell>
          <cell r="D106" t="str">
            <v>Ирина</v>
          </cell>
          <cell r="E106" t="str">
            <v>1991</v>
          </cell>
          <cell r="F106">
            <v>695</v>
          </cell>
          <cell r="G106" t="str">
            <v>Чебоксары</v>
          </cell>
          <cell r="H106" t="str">
            <v>Ананьев Д.К. Иванов А.С.</v>
          </cell>
        </row>
        <row r="107">
          <cell r="A107">
            <v>99</v>
          </cell>
          <cell r="B107">
            <v>35</v>
          </cell>
          <cell r="C107" t="str">
            <v>Обликова </v>
          </cell>
          <cell r="D107" t="str">
            <v>Мария</v>
          </cell>
          <cell r="E107" t="str">
            <v>1990</v>
          </cell>
          <cell r="F107">
            <v>862</v>
          </cell>
          <cell r="G107" t="str">
            <v>Сорочинск</v>
          </cell>
          <cell r="H107" t="str">
            <v>Николаев А.С. Казанцев М.А.</v>
          </cell>
        </row>
        <row r="108">
          <cell r="A108">
            <v>100</v>
          </cell>
          <cell r="B108">
            <v>36</v>
          </cell>
          <cell r="C108" t="str">
            <v>Панкратова</v>
          </cell>
          <cell r="D108" t="str">
            <v>Елизавета</v>
          </cell>
          <cell r="E108">
            <v>1992</v>
          </cell>
          <cell r="F108">
            <v>747</v>
          </cell>
          <cell r="G108" t="str">
            <v>Нижний Новгород</v>
          </cell>
          <cell r="H108" t="str">
            <v>Брусин С.Б.</v>
          </cell>
        </row>
        <row r="109">
          <cell r="A109">
            <v>101</v>
          </cell>
          <cell r="B109">
            <v>37</v>
          </cell>
          <cell r="C109" t="str">
            <v>Пленидина</v>
          </cell>
          <cell r="D109" t="str">
            <v>Евгения</v>
          </cell>
          <cell r="E109" t="str">
            <v>1990</v>
          </cell>
          <cell r="F109">
            <v>820</v>
          </cell>
          <cell r="G109" t="str">
            <v>Москва</v>
          </cell>
          <cell r="H109" t="str">
            <v>Шахова Т.В.</v>
          </cell>
        </row>
        <row r="110">
          <cell r="A110">
            <v>102</v>
          </cell>
          <cell r="B110">
            <v>38</v>
          </cell>
          <cell r="C110" t="str">
            <v>Плотарева</v>
          </cell>
          <cell r="D110" t="str">
            <v>Юлия</v>
          </cell>
          <cell r="E110" t="str">
            <v>1988</v>
          </cell>
          <cell r="F110">
            <v>762</v>
          </cell>
          <cell r="G110" t="str">
            <v>Нижний Новгород</v>
          </cell>
          <cell r="H110" t="str">
            <v>Милин Е.В.</v>
          </cell>
        </row>
        <row r="111">
          <cell r="A111">
            <v>103</v>
          </cell>
          <cell r="B111">
            <v>39</v>
          </cell>
          <cell r="C111" t="str">
            <v>Подносова</v>
          </cell>
          <cell r="D111" t="str">
            <v>Анастасия</v>
          </cell>
          <cell r="E111" t="str">
            <v>1988</v>
          </cell>
          <cell r="F111">
            <v>834</v>
          </cell>
          <cell r="G111" t="str">
            <v>Краснодар</v>
          </cell>
          <cell r="H111" t="str">
            <v>Гладких Д.А.</v>
          </cell>
        </row>
        <row r="112">
          <cell r="A112">
            <v>104</v>
          </cell>
          <cell r="B112">
            <v>40</v>
          </cell>
          <cell r="C112" t="str">
            <v>Пучкова</v>
          </cell>
          <cell r="D112" t="str">
            <v>Ирина</v>
          </cell>
          <cell r="E112" t="str">
            <v>1989</v>
          </cell>
          <cell r="F112">
            <v>716</v>
          </cell>
          <cell r="G112" t="str">
            <v>Москва</v>
          </cell>
          <cell r="H112" t="str">
            <v>Шевцова Ю.В.</v>
          </cell>
        </row>
        <row r="113">
          <cell r="A113">
            <v>105</v>
          </cell>
          <cell r="B113">
            <v>41</v>
          </cell>
          <cell r="C113" t="str">
            <v>Резникова</v>
          </cell>
          <cell r="D113" t="str">
            <v>Ирина</v>
          </cell>
          <cell r="E113" t="str">
            <v>1988</v>
          </cell>
          <cell r="F113">
            <v>650</v>
          </cell>
          <cell r="G113" t="str">
            <v>Калининград</v>
          </cell>
          <cell r="H113" t="str">
            <v>Каюда Л.В.</v>
          </cell>
        </row>
        <row r="114">
          <cell r="A114">
            <v>106</v>
          </cell>
          <cell r="B114">
            <v>42</v>
          </cell>
          <cell r="C114" t="str">
            <v>Реутова</v>
          </cell>
          <cell r="D114" t="str">
            <v>Ольга</v>
          </cell>
          <cell r="E114" t="str">
            <v>1989</v>
          </cell>
          <cell r="F114">
            <v>797</v>
          </cell>
          <cell r="G114" t="str">
            <v>Курган</v>
          </cell>
          <cell r="H114" t="str">
            <v>Овчинникова Н.А.</v>
          </cell>
        </row>
        <row r="115">
          <cell r="A115">
            <v>107</v>
          </cell>
          <cell r="B115">
            <v>43</v>
          </cell>
          <cell r="C115" t="str">
            <v>Русецкая</v>
          </cell>
          <cell r="D115" t="str">
            <v>Дарья</v>
          </cell>
          <cell r="E115">
            <v>1988</v>
          </cell>
          <cell r="F115">
            <v>926</v>
          </cell>
          <cell r="G115" t="str">
            <v>Нижний Новгород</v>
          </cell>
          <cell r="H115" t="str">
            <v>Ремизов В.Н.</v>
          </cell>
        </row>
        <row r="116">
          <cell r="A116">
            <v>108</v>
          </cell>
          <cell r="B116">
            <v>44</v>
          </cell>
          <cell r="C116" t="str">
            <v>Рыльская</v>
          </cell>
          <cell r="D116" t="str">
            <v>Екатерина</v>
          </cell>
          <cell r="E116" t="str">
            <v>1990</v>
          </cell>
          <cell r="F116">
            <v>999</v>
          </cell>
          <cell r="G116" t="str">
            <v>Москва</v>
          </cell>
          <cell r="H116" t="str">
            <v>Шевцова Ю.В.</v>
          </cell>
        </row>
        <row r="117">
          <cell r="A117">
            <v>109</v>
          </cell>
          <cell r="B117">
            <v>45</v>
          </cell>
          <cell r="C117" t="str">
            <v>Рябова</v>
          </cell>
          <cell r="D117" t="str">
            <v>Татьяна</v>
          </cell>
          <cell r="E117" t="str">
            <v>1992</v>
          </cell>
          <cell r="F117">
            <v>797</v>
          </cell>
          <cell r="G117" t="str">
            <v>Москва</v>
          </cell>
          <cell r="H117" t="str">
            <v>Спиридонов В.В.</v>
          </cell>
        </row>
        <row r="118">
          <cell r="A118">
            <v>110</v>
          </cell>
          <cell r="B118">
            <v>46</v>
          </cell>
          <cell r="C118" t="str">
            <v>Рязанцева</v>
          </cell>
          <cell r="D118" t="str">
            <v>Светлана</v>
          </cell>
          <cell r="E118" t="str">
            <v>1990</v>
          </cell>
          <cell r="F118">
            <v>657</v>
          </cell>
          <cell r="G118" t="str">
            <v>Семибратово</v>
          </cell>
          <cell r="H118" t="str">
            <v>Тимошин А.К.</v>
          </cell>
        </row>
        <row r="119">
          <cell r="A119">
            <v>111</v>
          </cell>
          <cell r="B119">
            <v>47</v>
          </cell>
          <cell r="C119" t="str">
            <v>Сабитова</v>
          </cell>
          <cell r="D119" t="str">
            <v>Валентина</v>
          </cell>
          <cell r="E119" t="str">
            <v>1990</v>
          </cell>
          <cell r="F119">
            <v>1076</v>
          </cell>
          <cell r="G119" t="str">
            <v>Серпухов</v>
          </cell>
          <cell r="H119" t="str">
            <v>Воробьев В.А.</v>
          </cell>
        </row>
        <row r="120">
          <cell r="A120">
            <v>112</v>
          </cell>
          <cell r="B120">
            <v>48</v>
          </cell>
          <cell r="C120" t="str">
            <v>Сакевич</v>
          </cell>
          <cell r="D120" t="str">
            <v>Юлия</v>
          </cell>
          <cell r="E120" t="str">
            <v>1989</v>
          </cell>
          <cell r="F120">
            <v>805</v>
          </cell>
          <cell r="G120" t="str">
            <v>Петрозаводск</v>
          </cell>
          <cell r="H120" t="str">
            <v>Кузнецовы Е.А. и Е.А.</v>
          </cell>
        </row>
        <row r="121">
          <cell r="A121">
            <v>113</v>
          </cell>
          <cell r="B121">
            <v>49</v>
          </cell>
          <cell r="C121" t="str">
            <v>Сафина</v>
          </cell>
          <cell r="D121" t="str">
            <v>Виолета</v>
          </cell>
          <cell r="E121">
            <v>1994</v>
          </cell>
          <cell r="F121">
            <v>549</v>
          </cell>
          <cell r="G121" t="str">
            <v>Сорочинск</v>
          </cell>
          <cell r="H121" t="str">
            <v>Николаев А.С. Казанцев М.А.</v>
          </cell>
        </row>
        <row r="122">
          <cell r="A122">
            <v>114</v>
          </cell>
          <cell r="B122">
            <v>50</v>
          </cell>
          <cell r="C122" t="str">
            <v>Седых</v>
          </cell>
          <cell r="D122" t="str">
            <v>Ирина</v>
          </cell>
          <cell r="E122" t="str">
            <v>1988</v>
          </cell>
          <cell r="F122">
            <v>1071</v>
          </cell>
          <cell r="G122" t="str">
            <v>Москва</v>
          </cell>
          <cell r="H122" t="str">
            <v>Эдель Е.О.</v>
          </cell>
        </row>
        <row r="123">
          <cell r="A123">
            <v>115</v>
          </cell>
          <cell r="B123">
            <v>51</v>
          </cell>
          <cell r="C123" t="str">
            <v>Семенова</v>
          </cell>
          <cell r="D123" t="str">
            <v>Александра</v>
          </cell>
          <cell r="E123" t="str">
            <v>1991</v>
          </cell>
          <cell r="F123">
            <v>714</v>
          </cell>
          <cell r="G123" t="str">
            <v>Усолье-Сибирское</v>
          </cell>
          <cell r="H123" t="str">
            <v>Зусман И.К.</v>
          </cell>
        </row>
        <row r="124">
          <cell r="A124">
            <v>116</v>
          </cell>
          <cell r="B124">
            <v>52</v>
          </cell>
          <cell r="C124" t="str">
            <v>Трепецкая</v>
          </cell>
          <cell r="D124" t="str">
            <v>Ольга</v>
          </cell>
          <cell r="E124" t="str">
            <v>1989</v>
          </cell>
          <cell r="F124">
            <v>791</v>
          </cell>
          <cell r="G124" t="str">
            <v>Санкт-Петербург</v>
          </cell>
          <cell r="H124" t="str">
            <v>Трепецкий Ю.В. Семенова С.Д.</v>
          </cell>
        </row>
        <row r="125">
          <cell r="A125">
            <v>117</v>
          </cell>
          <cell r="B125">
            <v>53</v>
          </cell>
          <cell r="C125" t="str">
            <v>Трошнева</v>
          </cell>
          <cell r="D125" t="str">
            <v>Елена</v>
          </cell>
          <cell r="E125" t="str">
            <v>1989</v>
          </cell>
          <cell r="F125">
            <v>1204</v>
          </cell>
          <cell r="G125" t="str">
            <v>Санкт-Петербург</v>
          </cell>
          <cell r="H125" t="str">
            <v>Трошнев А.В.</v>
          </cell>
        </row>
        <row r="126">
          <cell r="A126">
            <v>118</v>
          </cell>
          <cell r="B126">
            <v>54</v>
          </cell>
          <cell r="C126" t="str">
            <v>Фетюхина</v>
          </cell>
          <cell r="D126" t="str">
            <v>Маргарита</v>
          </cell>
          <cell r="E126" t="str">
            <v>1988</v>
          </cell>
          <cell r="F126">
            <v>1202</v>
          </cell>
          <cell r="G126" t="str">
            <v>Базарный Карабулак</v>
          </cell>
          <cell r="H126" t="str">
            <v>Воробьев В.А. Фетюхин В.А.</v>
          </cell>
        </row>
        <row r="127">
          <cell r="A127">
            <v>119</v>
          </cell>
          <cell r="B127">
            <v>55</v>
          </cell>
          <cell r="C127" t="str">
            <v>Худилайне</v>
          </cell>
          <cell r="D127" t="str">
            <v>Ольга</v>
          </cell>
          <cell r="E127" t="str">
            <v>1989</v>
          </cell>
          <cell r="F127">
            <v>782</v>
          </cell>
          <cell r="G127" t="str">
            <v>Санкт-Петербург</v>
          </cell>
          <cell r="H127" t="str">
            <v>Исаев Н.Н.</v>
          </cell>
        </row>
        <row r="128">
          <cell r="A128">
            <v>120</v>
          </cell>
          <cell r="B128">
            <v>56</v>
          </cell>
          <cell r="C128" t="str">
            <v>Чарова</v>
          </cell>
          <cell r="D128" t="str">
            <v>Мария</v>
          </cell>
          <cell r="E128" t="str">
            <v>1990</v>
          </cell>
          <cell r="F128">
            <v>874</v>
          </cell>
          <cell r="G128" t="str">
            <v>Сорочинск</v>
          </cell>
          <cell r="H128" t="str">
            <v>Николаев А.С. Казанцев М.А.</v>
          </cell>
        </row>
        <row r="129">
          <cell r="A129">
            <v>121</v>
          </cell>
          <cell r="B129">
            <v>57</v>
          </cell>
          <cell r="C129" t="str">
            <v>Черенкова </v>
          </cell>
          <cell r="D129" t="str">
            <v>Мария</v>
          </cell>
          <cell r="E129" t="str">
            <v>1991</v>
          </cell>
          <cell r="F129">
            <v>860</v>
          </cell>
          <cell r="G129" t="str">
            <v>Москва</v>
          </cell>
          <cell r="H129" t="str">
            <v>Шевцова Ю.В.</v>
          </cell>
        </row>
        <row r="130">
          <cell r="A130">
            <v>122</v>
          </cell>
          <cell r="B130">
            <v>58</v>
          </cell>
          <cell r="C130" t="str">
            <v>Чистилина</v>
          </cell>
          <cell r="D130" t="str">
            <v>Наталья</v>
          </cell>
          <cell r="E130" t="str">
            <v>1988</v>
          </cell>
          <cell r="F130">
            <v>593</v>
          </cell>
          <cell r="G130" t="str">
            <v>Сосновый Бор</v>
          </cell>
          <cell r="H130" t="str">
            <v>Романюта Н.А.</v>
          </cell>
        </row>
        <row r="131">
          <cell r="A131">
            <v>123</v>
          </cell>
          <cell r="B131">
            <v>59</v>
          </cell>
          <cell r="C131" t="str">
            <v>Шавырина </v>
          </cell>
          <cell r="D131" t="str">
            <v>Марина</v>
          </cell>
          <cell r="E131" t="str">
            <v>1988</v>
          </cell>
          <cell r="F131">
            <v>1209</v>
          </cell>
          <cell r="G131" t="str">
            <v>Москва</v>
          </cell>
          <cell r="H131" t="str">
            <v>Лошкарева Н.Г.</v>
          </cell>
        </row>
        <row r="132">
          <cell r="A132">
            <v>124</v>
          </cell>
          <cell r="B132">
            <v>60</v>
          </cell>
          <cell r="C132" t="str">
            <v>Шарипова</v>
          </cell>
          <cell r="D132" t="str">
            <v>Эльза</v>
          </cell>
          <cell r="E132" t="str">
            <v>1990</v>
          </cell>
          <cell r="F132">
            <v>720</v>
          </cell>
          <cell r="G132" t="str">
            <v>Казань</v>
          </cell>
          <cell r="H132" t="str">
            <v>Степанов Р.В.</v>
          </cell>
        </row>
        <row r="133">
          <cell r="A133">
            <v>125</v>
          </cell>
          <cell r="B133">
            <v>61</v>
          </cell>
          <cell r="C133" t="str">
            <v>Шляпникова</v>
          </cell>
          <cell r="D133" t="str">
            <v>Анна</v>
          </cell>
          <cell r="E133" t="str">
            <v>1988</v>
          </cell>
          <cell r="F133">
            <v>907</v>
          </cell>
          <cell r="G133" t="str">
            <v>Санкт-Петербург</v>
          </cell>
          <cell r="H133" t="str">
            <v>Семенова С.Д.</v>
          </cell>
        </row>
        <row r="134">
          <cell r="A134">
            <v>126</v>
          </cell>
          <cell r="B134">
            <v>62</v>
          </cell>
          <cell r="C134" t="str">
            <v>Щепетова</v>
          </cell>
          <cell r="D134" t="str">
            <v>Татьяна</v>
          </cell>
          <cell r="E134" t="str">
            <v>1991</v>
          </cell>
          <cell r="F134">
            <v>658</v>
          </cell>
          <cell r="G134" t="str">
            <v>Чебоксары</v>
          </cell>
          <cell r="H134" t="str">
            <v>Леонтьев Е.М. Щепетов В.Н.</v>
          </cell>
        </row>
        <row r="135">
          <cell r="A135">
            <v>127</v>
          </cell>
          <cell r="B135">
            <v>63</v>
          </cell>
          <cell r="C135" t="str">
            <v>Щербина</v>
          </cell>
          <cell r="D135" t="str">
            <v>Александра</v>
          </cell>
          <cell r="E135" t="str">
            <v>1989</v>
          </cell>
          <cell r="F135">
            <v>734</v>
          </cell>
          <cell r="G135" t="str">
            <v>Новороссийск</v>
          </cell>
          <cell r="H135" t="str">
            <v>Воробьева П.Н.</v>
          </cell>
        </row>
        <row r="136">
          <cell r="A136">
            <v>128</v>
          </cell>
          <cell r="B136">
            <v>64</v>
          </cell>
          <cell r="C136" t="str">
            <v>Щербина</v>
          </cell>
          <cell r="D136" t="str">
            <v>Алиса</v>
          </cell>
          <cell r="E136" t="str">
            <v>1991</v>
          </cell>
          <cell r="F136">
            <v>600</v>
          </cell>
          <cell r="G136" t="str">
            <v>Абакан</v>
          </cell>
          <cell r="H136" t="str">
            <v>Нагибневы Т.Д. и Д.В.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Юноши гр."/>
      <sheetName val="Ю_гр"/>
      <sheetName val="Девушки гр."/>
      <sheetName val="Д_гр"/>
      <sheetName val="Протокол гр."/>
      <sheetName val="Бегунок гр"/>
      <sheetName val="Места в группе"/>
      <sheetName val="1_Финал-юн"/>
      <sheetName val="1_Финал-дев"/>
      <sheetName val="Протокол финал"/>
      <sheetName val="Бегунок финал"/>
      <sheetName val="2_Финал-юн"/>
      <sheetName val="2_Финал-дев"/>
      <sheetName val="Бегунок-чистый"/>
      <sheetName val="Финальные результаты"/>
      <sheetName val="R-Муж"/>
      <sheetName val="R-Жен"/>
    </sheetNames>
    <sheetDataSet>
      <sheetData sheetId="0">
        <row r="1">
          <cell r="A1" t="str">
            <v>ПЕРВЕНСТВО РОССИИ</v>
          </cell>
        </row>
        <row r="2">
          <cell r="A2" t="str">
            <v>среди юношей и девушек 1992 года рождения и моложе.</v>
          </cell>
        </row>
      </sheetData>
      <sheetData sheetId="10">
        <row r="1">
          <cell r="C1" t="str">
            <v>Номер встречи в сетке</v>
          </cell>
          <cell r="D1" t="str">
            <v>Время/стол</v>
          </cell>
          <cell r="E1" t="str">
            <v>Дата</v>
          </cell>
          <cell r="F1" t="str">
            <v>Время</v>
          </cell>
          <cell r="G1" t="str">
            <v>Стол</v>
          </cell>
          <cell r="H1" t="str">
            <v>1Num</v>
          </cell>
          <cell r="I1" t="str">
            <v>1Name</v>
          </cell>
          <cell r="J1" t="str">
            <v>2Num</v>
          </cell>
          <cell r="K1" t="str">
            <v>2Name</v>
          </cell>
          <cell r="L1" t="str">
            <v>Пол</v>
          </cell>
        </row>
        <row r="2">
          <cell r="C2" t="str">
            <v>1</v>
          </cell>
          <cell r="D2" t="str">
            <v>18:00 / Ст.1</v>
          </cell>
          <cell r="E2" t="str">
            <v>29.03</v>
          </cell>
          <cell r="F2" t="str">
            <v>18:00</v>
          </cell>
          <cell r="G2" t="str">
            <v>1</v>
          </cell>
          <cell r="H2">
            <v>1</v>
          </cell>
          <cell r="I2" t="str">
            <v>БЕЛОВ Тимур</v>
          </cell>
          <cell r="J2">
            <v>2</v>
          </cell>
          <cell r="K2" t="str">
            <v>КУЗНЕЦОВ Сергей</v>
          </cell>
          <cell r="L2" t="str">
            <v>ЮНОШИ (1-32 место).</v>
          </cell>
        </row>
        <row r="3">
          <cell r="C3" t="str">
            <v>2</v>
          </cell>
          <cell r="D3" t="str">
            <v>18:00 / Ст.2</v>
          </cell>
          <cell r="E3" t="str">
            <v>29.03</v>
          </cell>
          <cell r="F3" t="str">
            <v>18:00</v>
          </cell>
          <cell r="G3" t="str">
            <v>2</v>
          </cell>
          <cell r="H3">
            <v>0</v>
          </cell>
          <cell r="I3" t="e">
            <v>#N/A</v>
          </cell>
          <cell r="J3">
            <v>0</v>
          </cell>
          <cell r="K3" t="e">
            <v>#N/A</v>
          </cell>
          <cell r="L3" t="str">
            <v>ЮНОШИ (1-32 место).</v>
          </cell>
        </row>
        <row r="4">
          <cell r="C4" t="str">
            <v>3</v>
          </cell>
          <cell r="D4" t="str">
            <v>18:00 / Ст.3</v>
          </cell>
          <cell r="E4" t="str">
            <v>29.03</v>
          </cell>
          <cell r="F4" t="str">
            <v>18:00</v>
          </cell>
          <cell r="G4" t="str">
            <v>3</v>
          </cell>
          <cell r="H4">
            <v>0</v>
          </cell>
          <cell r="I4" t="e">
            <v>#N/A</v>
          </cell>
          <cell r="J4">
            <v>0</v>
          </cell>
          <cell r="K4" t="e">
            <v>#N/A</v>
          </cell>
          <cell r="L4" t="str">
            <v>ЮНОШИ (1-32 место).</v>
          </cell>
        </row>
        <row r="5">
          <cell r="C5" t="str">
            <v>4</v>
          </cell>
          <cell r="D5" t="str">
            <v>18:00 / Ст.4</v>
          </cell>
          <cell r="E5" t="str">
            <v>29.03</v>
          </cell>
          <cell r="F5" t="str">
            <v>18:00</v>
          </cell>
          <cell r="G5" t="str">
            <v>4</v>
          </cell>
          <cell r="H5">
            <v>0</v>
          </cell>
          <cell r="I5" t="e">
            <v>#N/A</v>
          </cell>
          <cell r="J5">
            <v>0</v>
          </cell>
          <cell r="K5" t="e">
            <v>#N/A</v>
          </cell>
          <cell r="L5" t="str">
            <v>ЮНОШИ (1-32 место).</v>
          </cell>
        </row>
        <row r="6">
          <cell r="C6" t="str">
            <v>5</v>
          </cell>
          <cell r="D6" t="str">
            <v>18:00 / Ст.5</v>
          </cell>
          <cell r="E6" t="str">
            <v>29.03</v>
          </cell>
          <cell r="F6" t="str">
            <v>18:00</v>
          </cell>
          <cell r="G6" t="str">
            <v>5</v>
          </cell>
          <cell r="H6">
            <v>0</v>
          </cell>
          <cell r="I6" t="e">
            <v>#N/A</v>
          </cell>
          <cell r="J6">
            <v>0</v>
          </cell>
          <cell r="K6" t="e">
            <v>#N/A</v>
          </cell>
          <cell r="L6" t="str">
            <v>ЮНОШИ (1-32 место).</v>
          </cell>
        </row>
        <row r="7">
          <cell r="C7" t="str">
            <v>6</v>
          </cell>
          <cell r="D7" t="str">
            <v>18:00 / Ст.6</v>
          </cell>
          <cell r="E7" t="str">
            <v>29.03</v>
          </cell>
          <cell r="F7" t="str">
            <v>18:00</v>
          </cell>
          <cell r="G7" t="str">
            <v>6</v>
          </cell>
          <cell r="H7">
            <v>0</v>
          </cell>
          <cell r="I7" t="e">
            <v>#N/A</v>
          </cell>
          <cell r="J7">
            <v>0</v>
          </cell>
          <cell r="K7" t="e">
            <v>#N/A</v>
          </cell>
          <cell r="L7" t="str">
            <v>ЮНОШИ (1-32 место).</v>
          </cell>
        </row>
        <row r="8">
          <cell r="C8" t="str">
            <v>7</v>
          </cell>
          <cell r="D8" t="str">
            <v>18:00 / Ст.7</v>
          </cell>
          <cell r="E8" t="str">
            <v>29.03</v>
          </cell>
          <cell r="F8" t="str">
            <v>18:00</v>
          </cell>
          <cell r="G8" t="str">
            <v>7</v>
          </cell>
          <cell r="H8">
            <v>0</v>
          </cell>
          <cell r="I8" t="e">
            <v>#N/A</v>
          </cell>
          <cell r="J8">
            <v>0</v>
          </cell>
          <cell r="K8" t="e">
            <v>#N/A</v>
          </cell>
          <cell r="L8" t="str">
            <v>ЮНОШИ (1-32 место).</v>
          </cell>
        </row>
        <row r="9">
          <cell r="C9" t="str">
            <v>8</v>
          </cell>
          <cell r="D9" t="str">
            <v>18:00 / Ст.8</v>
          </cell>
          <cell r="E9" t="str">
            <v>29.03</v>
          </cell>
          <cell r="F9" t="str">
            <v>18:00</v>
          </cell>
          <cell r="G9" t="str">
            <v>8</v>
          </cell>
          <cell r="H9">
            <v>0</v>
          </cell>
          <cell r="I9" t="e">
            <v>#N/A</v>
          </cell>
          <cell r="J9">
            <v>0</v>
          </cell>
          <cell r="K9" t="e">
            <v>#N/A</v>
          </cell>
          <cell r="L9" t="str">
            <v>ЮНОШИ (1-32 место).</v>
          </cell>
        </row>
        <row r="10">
          <cell r="C10" t="str">
            <v>9</v>
          </cell>
          <cell r="D10" t="str">
            <v>18:30 / Ст.1</v>
          </cell>
          <cell r="E10" t="str">
            <v>29.03</v>
          </cell>
          <cell r="F10" t="str">
            <v>18:30</v>
          </cell>
          <cell r="G10" t="str">
            <v>1</v>
          </cell>
          <cell r="H10">
            <v>0</v>
          </cell>
          <cell r="I10" t="e">
            <v>#N/A</v>
          </cell>
          <cell r="J10">
            <v>0</v>
          </cell>
          <cell r="K10" t="e">
            <v>#N/A</v>
          </cell>
          <cell r="L10" t="str">
            <v>ЮНОШИ (1-32 место).</v>
          </cell>
        </row>
        <row r="11">
          <cell r="C11" t="str">
            <v>10</v>
          </cell>
          <cell r="D11" t="str">
            <v>18:30 / Ст.2</v>
          </cell>
          <cell r="E11" t="str">
            <v>29.03</v>
          </cell>
          <cell r="F11" t="str">
            <v>18:30</v>
          </cell>
          <cell r="G11" t="str">
            <v>2</v>
          </cell>
          <cell r="H11">
            <v>0</v>
          </cell>
          <cell r="I11" t="e">
            <v>#N/A</v>
          </cell>
          <cell r="J11">
            <v>0</v>
          </cell>
          <cell r="K11" t="e">
            <v>#N/A</v>
          </cell>
          <cell r="L11" t="str">
            <v>ЮНОШИ (1-32 место).</v>
          </cell>
        </row>
        <row r="12">
          <cell r="C12" t="str">
            <v>11</v>
          </cell>
          <cell r="D12" t="str">
            <v>18:30 / Ст.3</v>
          </cell>
          <cell r="E12" t="str">
            <v>29.03</v>
          </cell>
          <cell r="F12" t="str">
            <v>18:30</v>
          </cell>
          <cell r="G12" t="str">
            <v>3</v>
          </cell>
          <cell r="H12">
            <v>0</v>
          </cell>
          <cell r="I12" t="e">
            <v>#N/A</v>
          </cell>
          <cell r="J12">
            <v>0</v>
          </cell>
          <cell r="K12" t="e">
            <v>#N/A</v>
          </cell>
          <cell r="L12" t="str">
            <v>ЮНОШИ (1-32 место).</v>
          </cell>
        </row>
        <row r="13">
          <cell r="C13" t="str">
            <v>12</v>
          </cell>
          <cell r="D13" t="str">
            <v>18:30 / Ст.4</v>
          </cell>
          <cell r="E13" t="str">
            <v>29.03</v>
          </cell>
          <cell r="F13" t="str">
            <v>18:30</v>
          </cell>
          <cell r="G13" t="str">
            <v>4</v>
          </cell>
          <cell r="H13">
            <v>0</v>
          </cell>
          <cell r="I13" t="e">
            <v>#N/A</v>
          </cell>
          <cell r="J13">
            <v>0</v>
          </cell>
          <cell r="K13" t="e">
            <v>#N/A</v>
          </cell>
          <cell r="L13" t="str">
            <v>ЮНОШИ (1-32 место).</v>
          </cell>
        </row>
        <row r="14">
          <cell r="C14" t="str">
            <v>13</v>
          </cell>
          <cell r="D14" t="str">
            <v>18:30 / Ст.5</v>
          </cell>
          <cell r="E14" t="str">
            <v>29.03</v>
          </cell>
          <cell r="F14" t="str">
            <v>18:30</v>
          </cell>
          <cell r="G14" t="str">
            <v>5</v>
          </cell>
          <cell r="H14">
            <v>0</v>
          </cell>
          <cell r="I14" t="e">
            <v>#N/A</v>
          </cell>
          <cell r="J14">
            <v>0</v>
          </cell>
          <cell r="K14" t="e">
            <v>#N/A</v>
          </cell>
          <cell r="L14" t="str">
            <v>ЮНОШИ (1-32 место).</v>
          </cell>
        </row>
        <row r="15">
          <cell r="C15" t="str">
            <v>14</v>
          </cell>
          <cell r="D15" t="str">
            <v>18:30 / Ст.6</v>
          </cell>
          <cell r="E15" t="str">
            <v>29.03</v>
          </cell>
          <cell r="F15" t="str">
            <v>18:30</v>
          </cell>
          <cell r="G15" t="str">
            <v>6</v>
          </cell>
          <cell r="H15">
            <v>0</v>
          </cell>
          <cell r="I15" t="e">
            <v>#N/A</v>
          </cell>
          <cell r="J15">
            <v>0</v>
          </cell>
          <cell r="K15" t="e">
            <v>#N/A</v>
          </cell>
          <cell r="L15" t="str">
            <v>ЮНОШИ (1-32 место).</v>
          </cell>
        </row>
        <row r="16">
          <cell r="C16" t="str">
            <v>15</v>
          </cell>
          <cell r="D16" t="str">
            <v>18:30 / Ст.7</v>
          </cell>
          <cell r="E16" t="str">
            <v>29.03</v>
          </cell>
          <cell r="F16" t="str">
            <v>18:30</v>
          </cell>
          <cell r="G16" t="str">
            <v>7</v>
          </cell>
          <cell r="H16">
            <v>0</v>
          </cell>
          <cell r="I16" t="e">
            <v>#N/A</v>
          </cell>
          <cell r="J16">
            <v>0</v>
          </cell>
          <cell r="K16" t="e">
            <v>#N/A</v>
          </cell>
          <cell r="L16" t="str">
            <v>ЮНОШИ (1-32 место).</v>
          </cell>
        </row>
        <row r="17">
          <cell r="C17" t="str">
            <v>16</v>
          </cell>
          <cell r="D17" t="str">
            <v>18:30 / Ст.8</v>
          </cell>
          <cell r="E17" t="str">
            <v>29.03</v>
          </cell>
          <cell r="F17" t="str">
            <v>18:30</v>
          </cell>
          <cell r="G17" t="str">
            <v>8</v>
          </cell>
          <cell r="H17">
            <v>0</v>
          </cell>
          <cell r="I17" t="e">
            <v>#N/A</v>
          </cell>
          <cell r="J17">
            <v>0</v>
          </cell>
          <cell r="K17" t="e">
            <v>#N/A</v>
          </cell>
          <cell r="L17" t="str">
            <v>ЮНОШИ (1-32 место).</v>
          </cell>
        </row>
        <row r="18">
          <cell r="C18" t="str">
            <v>17</v>
          </cell>
          <cell r="D18" t="str">
            <v>19:10 / Ст.4</v>
          </cell>
          <cell r="E18" t="str">
            <v>29.03</v>
          </cell>
          <cell r="F18" t="str">
            <v>19:10</v>
          </cell>
          <cell r="G18" t="str">
            <v>4</v>
          </cell>
          <cell r="H18">
            <v>0</v>
          </cell>
          <cell r="I18" t="e">
            <v>#N/A</v>
          </cell>
          <cell r="J18">
            <v>0</v>
          </cell>
          <cell r="K18" t="e">
            <v>#N/A</v>
          </cell>
          <cell r="L18" t="str">
            <v>ЮНОШИ (1-32 место).</v>
          </cell>
        </row>
        <row r="19">
          <cell r="C19" t="str">
            <v>18</v>
          </cell>
          <cell r="D19" t="str">
            <v>19:10 / Ст.5</v>
          </cell>
          <cell r="E19" t="str">
            <v>29.03</v>
          </cell>
          <cell r="F19" t="str">
            <v>19:10</v>
          </cell>
          <cell r="G19" t="str">
            <v>5</v>
          </cell>
          <cell r="H19">
            <v>0</v>
          </cell>
          <cell r="I19" t="e">
            <v>#N/A</v>
          </cell>
          <cell r="J19">
            <v>0</v>
          </cell>
          <cell r="K19" t="e">
            <v>#N/A</v>
          </cell>
          <cell r="L19" t="str">
            <v>ЮНОШИ (1-32 место).</v>
          </cell>
        </row>
        <row r="20">
          <cell r="C20" t="str">
            <v>19</v>
          </cell>
          <cell r="D20" t="str">
            <v>19:10 / Ст.7</v>
          </cell>
          <cell r="E20" t="str">
            <v>29.03</v>
          </cell>
          <cell r="F20" t="str">
            <v>19:10</v>
          </cell>
          <cell r="G20" t="str">
            <v>7</v>
          </cell>
          <cell r="H20">
            <v>0</v>
          </cell>
          <cell r="I20" t="e">
            <v>#N/A</v>
          </cell>
          <cell r="J20">
            <v>0</v>
          </cell>
          <cell r="K20" t="e">
            <v>#N/A</v>
          </cell>
          <cell r="L20" t="str">
            <v>ЮНОШИ (1-32 место).</v>
          </cell>
        </row>
        <row r="21">
          <cell r="C21" t="str">
            <v>20</v>
          </cell>
          <cell r="D21" t="str">
            <v>19:10 / Ст.2</v>
          </cell>
          <cell r="E21" t="str">
            <v>29.03</v>
          </cell>
          <cell r="F21" t="str">
            <v>19:10</v>
          </cell>
          <cell r="G21" t="str">
            <v>2</v>
          </cell>
          <cell r="H21">
            <v>0</v>
          </cell>
          <cell r="I21" t="e">
            <v>#N/A</v>
          </cell>
          <cell r="J21">
            <v>0</v>
          </cell>
          <cell r="K21" t="e">
            <v>#N/A</v>
          </cell>
          <cell r="L21" t="str">
            <v>ЮНОШИ (1-32 место).</v>
          </cell>
        </row>
        <row r="22">
          <cell r="C22" t="str">
            <v>21</v>
          </cell>
          <cell r="D22" t="str">
            <v>19:40 / Ст.7</v>
          </cell>
          <cell r="E22" t="str">
            <v>29.03</v>
          </cell>
          <cell r="F22" t="str">
            <v>19:40</v>
          </cell>
          <cell r="G22" t="str">
            <v>7</v>
          </cell>
          <cell r="H22">
            <v>0</v>
          </cell>
          <cell r="I22" t="e">
            <v>#N/A</v>
          </cell>
          <cell r="J22">
            <v>0</v>
          </cell>
          <cell r="K22" t="e">
            <v>#N/A</v>
          </cell>
          <cell r="L22" t="str">
            <v>ЮНОШИ (1-32 место).</v>
          </cell>
        </row>
        <row r="23">
          <cell r="C23" t="str">
            <v>22</v>
          </cell>
          <cell r="D23" t="str">
            <v>19:40 / Ст.2</v>
          </cell>
          <cell r="E23" t="str">
            <v>29.03</v>
          </cell>
          <cell r="F23" t="str">
            <v>19:40</v>
          </cell>
          <cell r="G23" t="str">
            <v>2</v>
          </cell>
          <cell r="H23">
            <v>0</v>
          </cell>
          <cell r="I23" t="e">
            <v>#N/A</v>
          </cell>
          <cell r="J23">
            <v>0</v>
          </cell>
          <cell r="K23" t="e">
            <v>#N/A</v>
          </cell>
          <cell r="L23" t="str">
            <v>ЮНОШИ (1-32 место).</v>
          </cell>
        </row>
        <row r="24">
          <cell r="C24" t="str">
            <v>23</v>
          </cell>
          <cell r="D24" t="str">
            <v>19:40 / Ст.4</v>
          </cell>
          <cell r="E24" t="str">
            <v>29.03</v>
          </cell>
          <cell r="F24" t="str">
            <v>19:40</v>
          </cell>
          <cell r="G24" t="str">
            <v>4</v>
          </cell>
          <cell r="H24">
            <v>0</v>
          </cell>
          <cell r="I24" t="e">
            <v>#N/A</v>
          </cell>
          <cell r="J24">
            <v>0</v>
          </cell>
          <cell r="K24" t="e">
            <v>#N/A</v>
          </cell>
          <cell r="L24" t="str">
            <v>ЮНОШИ (1-32 место).</v>
          </cell>
        </row>
        <row r="25">
          <cell r="C25" t="str">
            <v>24</v>
          </cell>
          <cell r="D25" t="str">
            <v>19:40 / Ст.5</v>
          </cell>
          <cell r="E25" t="str">
            <v>29.03</v>
          </cell>
          <cell r="F25" t="str">
            <v>19:40</v>
          </cell>
          <cell r="G25" t="str">
            <v>5</v>
          </cell>
          <cell r="H25">
            <v>0</v>
          </cell>
          <cell r="I25" t="e">
            <v>#N/A</v>
          </cell>
          <cell r="J25">
            <v>0</v>
          </cell>
          <cell r="K25" t="e">
            <v>#N/A</v>
          </cell>
          <cell r="L25" t="str">
            <v>ЮНОШИ (1-32 место).</v>
          </cell>
        </row>
        <row r="26">
          <cell r="C26" t="str">
            <v>25</v>
          </cell>
          <cell r="D26" t="str">
            <v>16:00 / Ст.4</v>
          </cell>
          <cell r="E26" t="str">
            <v>30.03</v>
          </cell>
          <cell r="F26" t="str">
            <v>16:00</v>
          </cell>
          <cell r="G26" t="str">
            <v>4</v>
          </cell>
          <cell r="H26">
            <v>0</v>
          </cell>
          <cell r="I26" t="e">
            <v>#N/A</v>
          </cell>
          <cell r="J26">
            <v>0</v>
          </cell>
          <cell r="K26" t="e">
            <v>#N/A</v>
          </cell>
          <cell r="L26" t="str">
            <v>ЮНОШИ (1-32 место).</v>
          </cell>
        </row>
        <row r="27">
          <cell r="C27" t="str">
            <v>26</v>
          </cell>
          <cell r="D27" t="str">
            <v>16:00 / Ст.1</v>
          </cell>
          <cell r="E27" t="str">
            <v>30.03</v>
          </cell>
          <cell r="F27" t="str">
            <v>16:00</v>
          </cell>
          <cell r="G27" t="str">
            <v>1</v>
          </cell>
          <cell r="H27">
            <v>0</v>
          </cell>
          <cell r="I27" t="e">
            <v>#N/A</v>
          </cell>
          <cell r="J27">
            <v>0</v>
          </cell>
          <cell r="K27" t="e">
            <v>#N/A</v>
          </cell>
          <cell r="L27" t="str">
            <v>ЮНОШИ (1-32 место).</v>
          </cell>
        </row>
        <row r="28">
          <cell r="C28" t="str">
            <v>27</v>
          </cell>
          <cell r="D28" t="str">
            <v>16:00 / Ст.3</v>
          </cell>
          <cell r="E28" t="str">
            <v>30.03</v>
          </cell>
          <cell r="F28" t="str">
            <v>16:00</v>
          </cell>
          <cell r="G28" t="str">
            <v>3</v>
          </cell>
          <cell r="H28">
            <v>0</v>
          </cell>
          <cell r="I28" t="e">
            <v>#N/A</v>
          </cell>
          <cell r="J28">
            <v>0</v>
          </cell>
          <cell r="K28" t="e">
            <v>#N/A</v>
          </cell>
          <cell r="L28" t="str">
            <v>ЮНОШИ (1-32 место).</v>
          </cell>
        </row>
        <row r="29">
          <cell r="C29" t="str">
            <v>28</v>
          </cell>
          <cell r="D29" t="str">
            <v>16:00 / Ст.5</v>
          </cell>
          <cell r="E29" t="str">
            <v>30.03</v>
          </cell>
          <cell r="F29" t="str">
            <v>16:00</v>
          </cell>
          <cell r="G29" t="str">
            <v>5</v>
          </cell>
          <cell r="H29">
            <v>0</v>
          </cell>
          <cell r="I29" t="e">
            <v>#N/A</v>
          </cell>
          <cell r="J29">
            <v>0</v>
          </cell>
          <cell r="K29" t="e">
            <v>#N/A</v>
          </cell>
          <cell r="L29" t="str">
            <v>ЮНОШИ (1-32 место).</v>
          </cell>
        </row>
        <row r="30">
          <cell r="C30" t="str">
            <v>29</v>
          </cell>
          <cell r="D30" t="str">
            <v>17:50 / Ст.2</v>
          </cell>
          <cell r="E30" t="str">
            <v>30.03</v>
          </cell>
          <cell r="F30" t="str">
            <v>17:50</v>
          </cell>
          <cell r="G30" t="str">
            <v>2</v>
          </cell>
          <cell r="H30">
            <v>0</v>
          </cell>
          <cell r="I30" t="e">
            <v>#N/A</v>
          </cell>
          <cell r="J30">
            <v>0</v>
          </cell>
          <cell r="K30" t="e">
            <v>#N/A</v>
          </cell>
          <cell r="L30" t="str">
            <v>ЮНОШИ (1-32 место).</v>
          </cell>
        </row>
        <row r="31">
          <cell r="C31" t="str">
            <v>30</v>
          </cell>
          <cell r="D31" t="str">
            <v>17:50 / Ст.4</v>
          </cell>
          <cell r="E31" t="str">
            <v>30.03</v>
          </cell>
          <cell r="F31" t="str">
            <v>17:50</v>
          </cell>
          <cell r="G31" t="str">
            <v>4</v>
          </cell>
          <cell r="H31">
            <v>0</v>
          </cell>
          <cell r="I31" t="e">
            <v>#N/A</v>
          </cell>
          <cell r="J31">
            <v>0</v>
          </cell>
          <cell r="K31" t="e">
            <v>#N/A</v>
          </cell>
          <cell r="L31" t="str">
            <v>ЮНОШИ (1-32 место).</v>
          </cell>
        </row>
        <row r="32">
          <cell r="C32" t="str">
            <v>31</v>
          </cell>
          <cell r="D32" t="str">
            <v>15:15 / Ст.1</v>
          </cell>
          <cell r="E32" t="str">
            <v>31.03</v>
          </cell>
          <cell r="F32" t="str">
            <v>15:15</v>
          </cell>
          <cell r="G32" t="str">
            <v>1</v>
          </cell>
          <cell r="H32">
            <v>0</v>
          </cell>
          <cell r="I32" t="e">
            <v>#N/A</v>
          </cell>
          <cell r="J32">
            <v>0</v>
          </cell>
          <cell r="K32" t="e">
            <v>#N/A</v>
          </cell>
          <cell r="L32" t="str">
            <v>ЮНОШИ (1-32 место).</v>
          </cell>
        </row>
        <row r="33">
          <cell r="C33" t="str">
            <v>32</v>
          </cell>
          <cell r="D33" t="str">
            <v>19:10 / Ст.6</v>
          </cell>
          <cell r="E33" t="str">
            <v>29.03</v>
          </cell>
          <cell r="F33" t="str">
            <v>19:10</v>
          </cell>
          <cell r="G33" t="str">
            <v>6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>ЮНОШИ (1-32 место).</v>
          </cell>
        </row>
        <row r="34">
          <cell r="C34" t="str">
            <v>33</v>
          </cell>
          <cell r="D34" t="str">
            <v>19:10 / Ст.8</v>
          </cell>
          <cell r="E34" t="str">
            <v>29.03</v>
          </cell>
          <cell r="F34" t="str">
            <v>19:10</v>
          </cell>
          <cell r="G34" t="str">
            <v>8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>ЮНОШИ (1-32 место).</v>
          </cell>
        </row>
        <row r="35">
          <cell r="C35" t="str">
            <v>34</v>
          </cell>
          <cell r="D35" t="str">
            <v>19:10 / Ст.1</v>
          </cell>
          <cell r="E35" t="str">
            <v>29.03</v>
          </cell>
          <cell r="F35" t="str">
            <v>19:10</v>
          </cell>
          <cell r="G35" t="str">
            <v>1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>ЮНОШИ (1-32 место).</v>
          </cell>
        </row>
        <row r="36">
          <cell r="C36" t="str">
            <v>35</v>
          </cell>
          <cell r="D36" t="str">
            <v>19:10 / Ст.3</v>
          </cell>
          <cell r="E36" t="str">
            <v>29.03</v>
          </cell>
          <cell r="F36" t="str">
            <v>19:10</v>
          </cell>
          <cell r="G36" t="str">
            <v>3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>ЮНОШИ (1-32 место).</v>
          </cell>
        </row>
        <row r="37">
          <cell r="C37" t="str">
            <v>36</v>
          </cell>
          <cell r="D37" t="str">
            <v>19:40 / Ст.6</v>
          </cell>
          <cell r="E37" t="str">
            <v>29.03</v>
          </cell>
          <cell r="F37" t="str">
            <v>19:40</v>
          </cell>
          <cell r="G37" t="str">
            <v>6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>ЮНОШИ (1-32 место).</v>
          </cell>
        </row>
        <row r="38">
          <cell r="C38" t="str">
            <v>37</v>
          </cell>
          <cell r="D38" t="str">
            <v>19:40 / Ст.8</v>
          </cell>
          <cell r="E38" t="str">
            <v>29.03</v>
          </cell>
          <cell r="F38" t="str">
            <v>19:40</v>
          </cell>
          <cell r="G38" t="str">
            <v>8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>ЮНОШИ (1-32 место).</v>
          </cell>
        </row>
        <row r="39">
          <cell r="C39" t="str">
            <v>38</v>
          </cell>
          <cell r="D39" t="str">
            <v>19:40 / Ст.1</v>
          </cell>
          <cell r="E39" t="str">
            <v>29.03</v>
          </cell>
          <cell r="F39" t="str">
            <v>19:40</v>
          </cell>
          <cell r="G39" t="str">
            <v>1</v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>ЮНОШИ (1-32 место).</v>
          </cell>
        </row>
        <row r="40">
          <cell r="C40" t="str">
            <v>39</v>
          </cell>
          <cell r="D40" t="str">
            <v>19:40 / Ст.3</v>
          </cell>
          <cell r="E40" t="str">
            <v>29.03</v>
          </cell>
          <cell r="F40" t="str">
            <v>19:40</v>
          </cell>
          <cell r="G40" t="str">
            <v>3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>ЮНОШИ (1-32 место).</v>
          </cell>
        </row>
        <row r="41">
          <cell r="C41" t="str">
            <v>40</v>
          </cell>
          <cell r="D41" t="str">
            <v>15:30 / Ст.1</v>
          </cell>
          <cell r="E41" t="str">
            <v>30.03</v>
          </cell>
          <cell r="F41" t="str">
            <v>15:30</v>
          </cell>
          <cell r="G41" t="str">
            <v>1</v>
          </cell>
          <cell r="H41" t="str">
            <v/>
          </cell>
          <cell r="I41" t="str">
            <v/>
          </cell>
          <cell r="J41">
            <v>0</v>
          </cell>
          <cell r="K41" t="e">
            <v>#N/A</v>
          </cell>
          <cell r="L41" t="str">
            <v>ЮНОШИ (1-32 место).</v>
          </cell>
        </row>
        <row r="42">
          <cell r="C42" t="str">
            <v>41</v>
          </cell>
          <cell r="D42" t="str">
            <v>15:30 / Ст.2</v>
          </cell>
          <cell r="E42" t="str">
            <v>30.03</v>
          </cell>
          <cell r="F42" t="str">
            <v>15:30</v>
          </cell>
          <cell r="G42" t="str">
            <v>2</v>
          </cell>
          <cell r="H42" t="str">
            <v/>
          </cell>
          <cell r="I42" t="str">
            <v/>
          </cell>
          <cell r="J42">
            <v>0</v>
          </cell>
          <cell r="K42" t="e">
            <v>#N/A</v>
          </cell>
          <cell r="L42" t="str">
            <v>ЮНОШИ (1-32 место).</v>
          </cell>
        </row>
        <row r="43">
          <cell r="C43" t="str">
            <v>42</v>
          </cell>
          <cell r="D43" t="str">
            <v>15:30 / Ст.3</v>
          </cell>
          <cell r="E43" t="str">
            <v>30.03</v>
          </cell>
          <cell r="F43" t="str">
            <v>15:30</v>
          </cell>
          <cell r="G43" t="str">
            <v>3</v>
          </cell>
          <cell r="H43" t="str">
            <v/>
          </cell>
          <cell r="I43" t="str">
            <v/>
          </cell>
          <cell r="J43">
            <v>0</v>
          </cell>
          <cell r="K43" t="e">
            <v>#N/A</v>
          </cell>
          <cell r="L43" t="str">
            <v>ЮНОШИ (1-32 место).</v>
          </cell>
        </row>
        <row r="44">
          <cell r="C44" t="str">
            <v>43</v>
          </cell>
          <cell r="D44" t="str">
            <v>15:30 / Ст.4</v>
          </cell>
          <cell r="E44" t="str">
            <v>30.03</v>
          </cell>
          <cell r="F44" t="str">
            <v>15:30</v>
          </cell>
          <cell r="G44" t="str">
            <v>4</v>
          </cell>
          <cell r="H44" t="str">
            <v/>
          </cell>
          <cell r="I44" t="str">
            <v/>
          </cell>
          <cell r="J44">
            <v>0</v>
          </cell>
          <cell r="K44" t="e">
            <v>#N/A</v>
          </cell>
          <cell r="L44" t="str">
            <v>ЮНОШИ (1-32 место).</v>
          </cell>
        </row>
        <row r="45">
          <cell r="C45" t="str">
            <v>44</v>
          </cell>
          <cell r="D45" t="str">
            <v>15:30 / Ст.5</v>
          </cell>
          <cell r="E45" t="str">
            <v>30.03</v>
          </cell>
          <cell r="F45" t="str">
            <v>15:30</v>
          </cell>
          <cell r="G45" t="str">
            <v>5</v>
          </cell>
          <cell r="H45" t="str">
            <v/>
          </cell>
          <cell r="I45" t="str">
            <v/>
          </cell>
          <cell r="J45">
            <v>0</v>
          </cell>
          <cell r="K45" t="e">
            <v>#N/A</v>
          </cell>
          <cell r="L45" t="str">
            <v>ЮНОШИ (1-32 место).</v>
          </cell>
        </row>
        <row r="46">
          <cell r="C46" t="str">
            <v>45</v>
          </cell>
          <cell r="D46" t="str">
            <v>15:30 / Ст.6</v>
          </cell>
          <cell r="E46" t="str">
            <v>30.03</v>
          </cell>
          <cell r="F46" t="str">
            <v>15:30</v>
          </cell>
          <cell r="G46" t="str">
            <v>6</v>
          </cell>
          <cell r="H46" t="str">
            <v/>
          </cell>
          <cell r="I46" t="str">
            <v/>
          </cell>
          <cell r="J46">
            <v>0</v>
          </cell>
          <cell r="K46" t="e">
            <v>#N/A</v>
          </cell>
          <cell r="L46" t="str">
            <v>ЮНОШИ (1-32 место).</v>
          </cell>
        </row>
        <row r="47">
          <cell r="C47" t="str">
            <v>46</v>
          </cell>
          <cell r="D47" t="str">
            <v>15:30 / Ст.7</v>
          </cell>
          <cell r="E47" t="str">
            <v>30.03</v>
          </cell>
          <cell r="F47" t="str">
            <v>15:30</v>
          </cell>
          <cell r="G47" t="str">
            <v>7</v>
          </cell>
          <cell r="H47" t="str">
            <v/>
          </cell>
          <cell r="I47" t="str">
            <v/>
          </cell>
          <cell r="J47">
            <v>0</v>
          </cell>
          <cell r="K47" t="e">
            <v>#N/A</v>
          </cell>
          <cell r="L47" t="str">
            <v>ЮНОШИ (1-32 место).</v>
          </cell>
        </row>
        <row r="48">
          <cell r="C48" t="str">
            <v>47</v>
          </cell>
          <cell r="D48" t="str">
            <v>15:30 / Ст.8</v>
          </cell>
          <cell r="E48" t="str">
            <v>30.03</v>
          </cell>
          <cell r="F48" t="str">
            <v>15:30</v>
          </cell>
          <cell r="G48" t="str">
            <v>8</v>
          </cell>
          <cell r="H48" t="str">
            <v/>
          </cell>
          <cell r="I48" t="str">
            <v/>
          </cell>
          <cell r="J48">
            <v>0</v>
          </cell>
          <cell r="K48" t="e">
            <v>#N/A</v>
          </cell>
          <cell r="L48" t="str">
            <v>ЮНОШИ (1-32 место).</v>
          </cell>
        </row>
        <row r="49">
          <cell r="C49" t="str">
            <v>48</v>
          </cell>
          <cell r="D49" t="str">
            <v>16:40 / Ст.4</v>
          </cell>
          <cell r="E49" t="str">
            <v>30.03</v>
          </cell>
          <cell r="F49" t="str">
            <v>16:40</v>
          </cell>
          <cell r="G49" t="str">
            <v>4</v>
          </cell>
          <cell r="H49">
            <v>0</v>
          </cell>
          <cell r="I49" t="e">
            <v>#N/A</v>
          </cell>
          <cell r="J49">
            <v>0</v>
          </cell>
          <cell r="K49" t="e">
            <v>#N/A</v>
          </cell>
          <cell r="L49" t="str">
            <v>ЮНОШИ (1-32 место).</v>
          </cell>
        </row>
        <row r="50">
          <cell r="C50" t="str">
            <v>49</v>
          </cell>
          <cell r="D50" t="str">
            <v>16:40 / Ст.2</v>
          </cell>
          <cell r="E50" t="str">
            <v>30.03</v>
          </cell>
          <cell r="F50" t="str">
            <v>16:40</v>
          </cell>
          <cell r="G50" t="str">
            <v>2</v>
          </cell>
          <cell r="H50">
            <v>0</v>
          </cell>
          <cell r="I50" t="e">
            <v>#N/A</v>
          </cell>
          <cell r="J50">
            <v>0</v>
          </cell>
          <cell r="K50" t="e">
            <v>#N/A</v>
          </cell>
          <cell r="L50" t="str">
            <v>ЮНОШИ (1-32 место).</v>
          </cell>
        </row>
        <row r="51">
          <cell r="C51" t="str">
            <v>50</v>
          </cell>
          <cell r="D51" t="str">
            <v>16:40 / Ст.1</v>
          </cell>
          <cell r="E51" t="str">
            <v>30.03</v>
          </cell>
          <cell r="F51" t="str">
            <v>16:40</v>
          </cell>
          <cell r="G51" t="str">
            <v>1</v>
          </cell>
          <cell r="H51">
            <v>0</v>
          </cell>
          <cell r="I51" t="e">
            <v>#N/A</v>
          </cell>
          <cell r="J51">
            <v>0</v>
          </cell>
          <cell r="K51" t="e">
            <v>#N/A</v>
          </cell>
          <cell r="L51" t="str">
            <v>ЮНОШИ (1-32 место).</v>
          </cell>
        </row>
        <row r="52">
          <cell r="C52" t="str">
            <v>51</v>
          </cell>
          <cell r="D52" t="str">
            <v>16:40 / Ст.3</v>
          </cell>
          <cell r="E52" t="str">
            <v>30.03</v>
          </cell>
          <cell r="F52" t="str">
            <v>16:40</v>
          </cell>
          <cell r="G52" t="str">
            <v>3</v>
          </cell>
          <cell r="H52">
            <v>0</v>
          </cell>
          <cell r="I52" t="e">
            <v>#N/A</v>
          </cell>
          <cell r="J52">
            <v>0</v>
          </cell>
          <cell r="K52" t="e">
            <v>#N/A</v>
          </cell>
          <cell r="L52" t="str">
            <v>ЮНОШИ (1-32 место).</v>
          </cell>
        </row>
        <row r="53">
          <cell r="C53" t="str">
            <v>52</v>
          </cell>
          <cell r="D53" t="str">
            <v>18:20 / Ст.1</v>
          </cell>
          <cell r="E53" t="str">
            <v>30.03</v>
          </cell>
          <cell r="F53" t="str">
            <v>18:20</v>
          </cell>
          <cell r="G53" t="str">
            <v>1</v>
          </cell>
          <cell r="H53" t="str">
            <v/>
          </cell>
          <cell r="I53" t="str">
            <v/>
          </cell>
          <cell r="J53">
            <v>0</v>
          </cell>
          <cell r="K53" t="e">
            <v>#N/A</v>
          </cell>
          <cell r="L53" t="str">
            <v>ЮНОШИ (1-32 место).</v>
          </cell>
        </row>
        <row r="54">
          <cell r="C54" t="str">
            <v>53</v>
          </cell>
          <cell r="D54" t="str">
            <v>18:20 / Ст.3</v>
          </cell>
          <cell r="E54" t="str">
            <v>30.03</v>
          </cell>
          <cell r="F54" t="str">
            <v>18:20</v>
          </cell>
          <cell r="G54" t="str">
            <v>3</v>
          </cell>
          <cell r="H54" t="str">
            <v/>
          </cell>
          <cell r="I54" t="str">
            <v/>
          </cell>
          <cell r="J54">
            <v>0</v>
          </cell>
          <cell r="K54" t="e">
            <v>#N/A</v>
          </cell>
          <cell r="L54" t="str">
            <v>ЮНОШИ (1-32 место).</v>
          </cell>
        </row>
        <row r="55">
          <cell r="C55" t="str">
            <v>54</v>
          </cell>
          <cell r="D55" t="str">
            <v>18:20 / Ст.2</v>
          </cell>
          <cell r="E55" t="str">
            <v>30.03</v>
          </cell>
          <cell r="F55" t="str">
            <v>18:20</v>
          </cell>
          <cell r="G55" t="str">
            <v>2</v>
          </cell>
          <cell r="H55" t="str">
            <v/>
          </cell>
          <cell r="I55" t="str">
            <v/>
          </cell>
          <cell r="J55">
            <v>0</v>
          </cell>
          <cell r="K55" t="e">
            <v>#N/A</v>
          </cell>
          <cell r="L55" t="str">
            <v>ЮНОШИ (1-32 место).</v>
          </cell>
        </row>
        <row r="56">
          <cell r="C56" t="str">
            <v>55</v>
          </cell>
          <cell r="D56" t="str">
            <v>18:20 / Ст.4</v>
          </cell>
          <cell r="E56" t="str">
            <v>30.03</v>
          </cell>
          <cell r="F56" t="str">
            <v>18:20</v>
          </cell>
          <cell r="G56" t="str">
            <v>4</v>
          </cell>
          <cell r="H56" t="str">
            <v/>
          </cell>
          <cell r="I56" t="str">
            <v/>
          </cell>
          <cell r="J56">
            <v>0</v>
          </cell>
          <cell r="K56" t="e">
            <v>#N/A</v>
          </cell>
          <cell r="L56" t="str">
            <v>ЮНОШИ (1-32 место).</v>
          </cell>
        </row>
        <row r="57">
          <cell r="C57" t="str">
            <v>56</v>
          </cell>
          <cell r="D57" t="str">
            <v>10:00 / Ст.4</v>
          </cell>
          <cell r="E57" t="str">
            <v>30.03</v>
          </cell>
          <cell r="F57" t="str">
            <v>10:00</v>
          </cell>
          <cell r="G57" t="str">
            <v>4</v>
          </cell>
          <cell r="H57">
            <v>0</v>
          </cell>
          <cell r="I57" t="e">
            <v>#N/A</v>
          </cell>
          <cell r="J57">
            <v>0</v>
          </cell>
          <cell r="K57" t="e">
            <v>#N/A</v>
          </cell>
          <cell r="L57" t="str">
            <v>ЮНОШИ (1-32 место).</v>
          </cell>
        </row>
        <row r="58">
          <cell r="C58" t="str">
            <v>57</v>
          </cell>
          <cell r="D58" t="str">
            <v>10:00 / Ст.5</v>
          </cell>
          <cell r="E58" t="str">
            <v>30.03</v>
          </cell>
          <cell r="F58" t="str">
            <v>10:00</v>
          </cell>
          <cell r="G58" t="str">
            <v>5</v>
          </cell>
          <cell r="H58">
            <v>0</v>
          </cell>
          <cell r="I58" t="e">
            <v>#N/A</v>
          </cell>
          <cell r="J58">
            <v>0</v>
          </cell>
          <cell r="K58" t="e">
            <v>#N/A</v>
          </cell>
          <cell r="L58" t="str">
            <v>ЮНОШИ (1-32 место).</v>
          </cell>
        </row>
        <row r="59">
          <cell r="C59" t="str">
            <v>58</v>
          </cell>
          <cell r="D59" t="str">
            <v>11:10 / Ст.5</v>
          </cell>
          <cell r="E59" t="str">
            <v>31.03</v>
          </cell>
          <cell r="F59" t="str">
            <v>11:10</v>
          </cell>
          <cell r="G59" t="str">
            <v>5</v>
          </cell>
          <cell r="H59" t="str">
            <v/>
          </cell>
          <cell r="I59" t="str">
            <v/>
          </cell>
          <cell r="J59">
            <v>0</v>
          </cell>
          <cell r="K59" t="e">
            <v>#N/A</v>
          </cell>
          <cell r="L59" t="str">
            <v>ЮНОШИ (1-32 место).</v>
          </cell>
        </row>
        <row r="60">
          <cell r="C60" t="str">
            <v>59</v>
          </cell>
          <cell r="D60" t="str">
            <v>11:10 / Ст.4</v>
          </cell>
          <cell r="E60" t="str">
            <v>31.03</v>
          </cell>
          <cell r="F60" t="str">
            <v>11:10</v>
          </cell>
          <cell r="G60" t="str">
            <v>4</v>
          </cell>
          <cell r="H60" t="str">
            <v/>
          </cell>
          <cell r="I60" t="str">
            <v/>
          </cell>
          <cell r="J60">
            <v>0</v>
          </cell>
          <cell r="K60" t="e">
            <v>#N/A</v>
          </cell>
          <cell r="L60" t="str">
            <v>ЮНОШИ (1-32 место).</v>
          </cell>
        </row>
        <row r="61">
          <cell r="C61" t="str">
            <v>60</v>
          </cell>
          <cell r="D61" t="str">
            <v>15:15 / Ст. 2</v>
          </cell>
          <cell r="E61" t="str">
            <v>31.03</v>
          </cell>
          <cell r="F61" t="str">
            <v>15:15</v>
          </cell>
          <cell r="G61" t="str">
            <v> 2</v>
          </cell>
          <cell r="H61">
            <v>0</v>
          </cell>
          <cell r="I61" t="e">
            <v>#N/A</v>
          </cell>
          <cell r="J61">
            <v>0</v>
          </cell>
          <cell r="K61" t="e">
            <v>#N/A</v>
          </cell>
          <cell r="L61" t="str">
            <v>ЮНОШИ (1-32 место).</v>
          </cell>
        </row>
        <row r="62">
          <cell r="C62" t="str">
            <v>61</v>
          </cell>
          <cell r="D62" t="str">
            <v>12:30 / Ст.5</v>
          </cell>
          <cell r="E62" t="str">
            <v>31.03</v>
          </cell>
          <cell r="F62" t="str">
            <v>12:30</v>
          </cell>
          <cell r="G62" t="str">
            <v>5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>ЮНОШИ (1-32 место).</v>
          </cell>
        </row>
        <row r="63">
          <cell r="C63" t="str">
            <v>62</v>
          </cell>
          <cell r="D63" t="str">
            <v>12:30 / Ст.3</v>
          </cell>
          <cell r="E63" t="str">
            <v>31.03</v>
          </cell>
          <cell r="F63" t="str">
            <v>12:30</v>
          </cell>
          <cell r="G63" t="str">
            <v>3</v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>ЮНОШИ (1-32 место).</v>
          </cell>
        </row>
        <row r="64">
          <cell r="C64" t="str">
            <v>63</v>
          </cell>
          <cell r="D64" t="str">
            <v>10:00 / Ст.1</v>
          </cell>
          <cell r="E64" t="str">
            <v>30.03</v>
          </cell>
          <cell r="F64" t="str">
            <v>10:00</v>
          </cell>
          <cell r="G64" t="str">
            <v>1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>ЮНОШИ (1-32 место).</v>
          </cell>
        </row>
        <row r="65">
          <cell r="C65" t="str">
            <v>64</v>
          </cell>
          <cell r="D65" t="str">
            <v>10:00 / Ст.3</v>
          </cell>
          <cell r="E65" t="str">
            <v>30.03</v>
          </cell>
          <cell r="F65" t="str">
            <v>10:00</v>
          </cell>
          <cell r="G65" t="str">
            <v>3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>ЮНОШИ (1-32 место).</v>
          </cell>
        </row>
        <row r="66">
          <cell r="C66" t="str">
            <v>65</v>
          </cell>
          <cell r="D66" t="str">
            <v>11:10 / Ст.6</v>
          </cell>
          <cell r="E66" t="str">
            <v>30.03</v>
          </cell>
          <cell r="F66" t="str">
            <v>11:10</v>
          </cell>
          <cell r="G66" t="str">
            <v>6</v>
          </cell>
          <cell r="H66">
            <v>0</v>
          </cell>
          <cell r="I66" t="e">
            <v>#N/A</v>
          </cell>
          <cell r="J66">
            <v>0</v>
          </cell>
          <cell r="K66" t="e">
            <v>#N/A</v>
          </cell>
          <cell r="L66" t="str">
            <v>ЮНОШИ (1-32 место).</v>
          </cell>
        </row>
        <row r="67">
          <cell r="C67" t="str">
            <v>66</v>
          </cell>
          <cell r="D67" t="str">
            <v>11:10 / Ст.8</v>
          </cell>
          <cell r="E67" t="str">
            <v>30.03</v>
          </cell>
          <cell r="F67" t="str">
            <v>11:10</v>
          </cell>
          <cell r="G67" t="str">
            <v>8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>ЮНОШИ (1-32 место).</v>
          </cell>
        </row>
        <row r="68">
          <cell r="C68" t="str">
            <v>67</v>
          </cell>
          <cell r="D68" t="str">
            <v>10:00 / Ст.6</v>
          </cell>
          <cell r="E68" t="str">
            <v>30.03</v>
          </cell>
          <cell r="F68" t="str">
            <v>10:00</v>
          </cell>
          <cell r="G68" t="str">
            <v>6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>ЮНОШИ (1-32 место).</v>
          </cell>
        </row>
        <row r="69">
          <cell r="C69" t="str">
            <v>68</v>
          </cell>
          <cell r="D69" t="str">
            <v>10:00 / Ст.8</v>
          </cell>
          <cell r="E69" t="str">
            <v>30.03</v>
          </cell>
          <cell r="F69" t="str">
            <v>10:00</v>
          </cell>
          <cell r="G69" t="str">
            <v>8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>ЮНОШИ (1-32 место).</v>
          </cell>
        </row>
        <row r="70">
          <cell r="C70" t="str">
            <v>69</v>
          </cell>
          <cell r="D70" t="str">
            <v>11:10 / Ст.1</v>
          </cell>
          <cell r="E70" t="str">
            <v>30.03</v>
          </cell>
          <cell r="F70" t="str">
            <v>11:10</v>
          </cell>
          <cell r="G70" t="str">
            <v>1</v>
          </cell>
          <cell r="H70">
            <v>0</v>
          </cell>
          <cell r="I70" t="e">
            <v>#N/A</v>
          </cell>
          <cell r="J70">
            <v>0</v>
          </cell>
          <cell r="K70" t="e">
            <v>#N/A</v>
          </cell>
          <cell r="L70" t="str">
            <v>ЮНОШИ (1-32 место).</v>
          </cell>
        </row>
        <row r="71">
          <cell r="C71" t="str">
            <v>70</v>
          </cell>
          <cell r="D71" t="str">
            <v>11:10 / Ст.3</v>
          </cell>
          <cell r="E71" t="str">
            <v>31.03</v>
          </cell>
          <cell r="F71" t="str">
            <v>11:10</v>
          </cell>
          <cell r="G71" t="str">
            <v>3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>ЮНОШИ (1-32 место).</v>
          </cell>
        </row>
        <row r="72">
          <cell r="C72" t="str">
            <v>71</v>
          </cell>
          <cell r="D72" t="str">
            <v>16:40 / Ст.5</v>
          </cell>
          <cell r="E72" t="str">
            <v>30.03</v>
          </cell>
          <cell r="F72" t="str">
            <v>16:40</v>
          </cell>
          <cell r="G72" t="str">
            <v>5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>ЮНОШИ (1-32 место).</v>
          </cell>
        </row>
        <row r="73">
          <cell r="C73" t="str">
            <v>72</v>
          </cell>
          <cell r="D73" t="str">
            <v>16:40 / Ст.6</v>
          </cell>
          <cell r="E73" t="str">
            <v>30.03</v>
          </cell>
          <cell r="F73" t="str">
            <v>16:40</v>
          </cell>
          <cell r="G73" t="str">
            <v>6</v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>ЮНОШИ (1-32 место).</v>
          </cell>
        </row>
        <row r="74">
          <cell r="C74" t="str">
            <v>73</v>
          </cell>
          <cell r="D74" t="str">
            <v>16:40 / Ст.7</v>
          </cell>
          <cell r="E74" t="str">
            <v>30.03</v>
          </cell>
          <cell r="F74" t="str">
            <v>16:40</v>
          </cell>
          <cell r="G74" t="str">
            <v>7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>ЮНОШИ (1-32 место).</v>
          </cell>
        </row>
        <row r="75">
          <cell r="C75" t="str">
            <v>74</v>
          </cell>
          <cell r="D75" t="str">
            <v>16:40 / Ст.8</v>
          </cell>
          <cell r="E75" t="str">
            <v>30.03</v>
          </cell>
          <cell r="F75" t="str">
            <v>16:40</v>
          </cell>
          <cell r="G75" t="str">
            <v>8</v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>ЮНОШИ (1-32 место).</v>
          </cell>
        </row>
        <row r="76">
          <cell r="C76" t="str">
            <v>75</v>
          </cell>
          <cell r="D76" t="str">
            <v>19:00 / Ст.1</v>
          </cell>
          <cell r="E76" t="str">
            <v>30.03</v>
          </cell>
          <cell r="F76" t="str">
            <v>19:00</v>
          </cell>
          <cell r="G76" t="str">
            <v>1</v>
          </cell>
          <cell r="H76">
            <v>0</v>
          </cell>
          <cell r="I76" t="e">
            <v>#N/A</v>
          </cell>
          <cell r="J76">
            <v>0</v>
          </cell>
          <cell r="K76" t="e">
            <v>#N/A</v>
          </cell>
          <cell r="L76" t="str">
            <v>ЮНОШИ (1-32 место).</v>
          </cell>
        </row>
        <row r="77">
          <cell r="C77" t="str">
            <v>76</v>
          </cell>
          <cell r="D77" t="str">
            <v>19:00 / Ст.2</v>
          </cell>
          <cell r="E77" t="str">
            <v>30.03</v>
          </cell>
          <cell r="F77" t="str">
            <v>19:00</v>
          </cell>
          <cell r="G77" t="str">
            <v>2</v>
          </cell>
          <cell r="H77">
            <v>0</v>
          </cell>
          <cell r="I77" t="e">
            <v>#N/A</v>
          </cell>
          <cell r="J77">
            <v>0</v>
          </cell>
          <cell r="K77" t="e">
            <v>#N/A</v>
          </cell>
          <cell r="L77" t="str">
            <v>ЮНОШИ (1-32 место).</v>
          </cell>
        </row>
        <row r="78">
          <cell r="C78" t="str">
            <v>77</v>
          </cell>
          <cell r="D78" t="str">
            <v>19:50 / Ст.5</v>
          </cell>
          <cell r="E78" t="str">
            <v>30.03</v>
          </cell>
          <cell r="F78" t="str">
            <v>19:50</v>
          </cell>
          <cell r="G78" t="str">
            <v>5</v>
          </cell>
          <cell r="H78">
            <v>0</v>
          </cell>
          <cell r="I78" t="e">
            <v>#N/A</v>
          </cell>
          <cell r="J78">
            <v>0</v>
          </cell>
          <cell r="K78" t="e">
            <v>#N/A</v>
          </cell>
          <cell r="L78" t="str">
            <v>ЮНОШИ (1-32 место).</v>
          </cell>
        </row>
        <row r="79">
          <cell r="C79" t="str">
            <v>78</v>
          </cell>
          <cell r="D79" t="str">
            <v>19:50 / Ст.6</v>
          </cell>
          <cell r="E79" t="str">
            <v>30.03</v>
          </cell>
          <cell r="F79" t="str">
            <v>19:50</v>
          </cell>
          <cell r="G79" t="str">
            <v>6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>ЮНОШИ (1-32 место).</v>
          </cell>
        </row>
        <row r="80">
          <cell r="C80" t="str">
            <v>79</v>
          </cell>
          <cell r="D80" t="str">
            <v>19:00 / Ст.3</v>
          </cell>
          <cell r="E80" t="str">
            <v>30.03</v>
          </cell>
          <cell r="F80" t="str">
            <v>19:00</v>
          </cell>
          <cell r="G80" t="str">
            <v>3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>ЮНОШИ (1-32 место).</v>
          </cell>
        </row>
        <row r="81">
          <cell r="C81" t="str">
            <v>80</v>
          </cell>
          <cell r="D81" t="str">
            <v>19:00 / Ст.4</v>
          </cell>
          <cell r="E81" t="str">
            <v>30.03</v>
          </cell>
          <cell r="F81" t="str">
            <v>19:00</v>
          </cell>
          <cell r="G81" t="str">
            <v>4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>ЮНОШИ (1-32 место).</v>
          </cell>
        </row>
        <row r="82">
          <cell r="C82" t="str">
            <v>81</v>
          </cell>
          <cell r="D82" t="str">
            <v>19:50 / Ст.7</v>
          </cell>
          <cell r="E82" t="str">
            <v>30.03</v>
          </cell>
          <cell r="F82" t="str">
            <v>19:50</v>
          </cell>
          <cell r="G82" t="str">
            <v>7</v>
          </cell>
          <cell r="H82">
            <v>0</v>
          </cell>
          <cell r="I82" t="e">
            <v>#N/A</v>
          </cell>
          <cell r="J82">
            <v>0</v>
          </cell>
          <cell r="K82" t="e">
            <v>#N/A</v>
          </cell>
          <cell r="L82" t="str">
            <v>ЮНОШИ (1-32 место).</v>
          </cell>
        </row>
        <row r="83">
          <cell r="C83" t="str">
            <v>82</v>
          </cell>
          <cell r="D83" t="str">
            <v>19:50 / Ст.8</v>
          </cell>
          <cell r="E83" t="str">
            <v>30.03</v>
          </cell>
          <cell r="F83" t="str">
            <v>19:50</v>
          </cell>
          <cell r="G83" t="str">
            <v>8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>ЮНОШИ (1-32 место).</v>
          </cell>
        </row>
        <row r="84">
          <cell r="C84" t="str">
            <v>83</v>
          </cell>
          <cell r="D84" t="str">
            <v>16:00 / Ст.2</v>
          </cell>
          <cell r="E84" t="str">
            <v>30.03</v>
          </cell>
          <cell r="F84" t="str">
            <v>16:00</v>
          </cell>
          <cell r="G84" t="str">
            <v>2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>ЮНОШИ (1-32 место).</v>
          </cell>
        </row>
        <row r="85">
          <cell r="C85" t="str">
            <v>84</v>
          </cell>
          <cell r="D85" t="str">
            <v>16:00 / Ст.6</v>
          </cell>
          <cell r="E85" t="str">
            <v>30.03</v>
          </cell>
          <cell r="F85" t="str">
            <v>16:00</v>
          </cell>
          <cell r="G85" t="str">
            <v>6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>ЮНОШИ (1-32 место).</v>
          </cell>
        </row>
        <row r="86">
          <cell r="C86" t="str">
            <v>85</v>
          </cell>
          <cell r="D86" t="str">
            <v>16:00 / Ст.7</v>
          </cell>
          <cell r="E86" t="str">
            <v>30.03</v>
          </cell>
          <cell r="F86" t="str">
            <v>16:00</v>
          </cell>
          <cell r="G86" t="str">
            <v>7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>ЮНОШИ (1-32 место).</v>
          </cell>
        </row>
        <row r="87">
          <cell r="C87" t="str">
            <v>86</v>
          </cell>
          <cell r="D87" t="str">
            <v>16:00 / Ст.8</v>
          </cell>
          <cell r="E87" t="str">
            <v>30.03</v>
          </cell>
          <cell r="F87" t="str">
            <v>16:00</v>
          </cell>
          <cell r="G87" t="str">
            <v>8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>ЮНОШИ (1-32 место).</v>
          </cell>
        </row>
        <row r="88">
          <cell r="C88" t="str">
            <v>87</v>
          </cell>
          <cell r="D88" t="str">
            <v>17:10 / Ст.1</v>
          </cell>
          <cell r="E88" t="str">
            <v>30.03</v>
          </cell>
          <cell r="F88" t="str">
            <v>17:10</v>
          </cell>
          <cell r="G88" t="str">
            <v>1</v>
          </cell>
          <cell r="H88">
            <v>0</v>
          </cell>
          <cell r="I88" t="e">
            <v>#N/A</v>
          </cell>
          <cell r="J88">
            <v>0</v>
          </cell>
          <cell r="K88" t="e">
            <v>#N/A</v>
          </cell>
          <cell r="L88" t="str">
            <v>ЮНОШИ (1-32 место).</v>
          </cell>
        </row>
        <row r="89">
          <cell r="C89" t="str">
            <v>88</v>
          </cell>
          <cell r="D89" t="str">
            <v>17:10 / Ст.2</v>
          </cell>
          <cell r="E89" t="str">
            <v>30.03</v>
          </cell>
          <cell r="F89" t="str">
            <v>17:10</v>
          </cell>
          <cell r="G89" t="str">
            <v>2</v>
          </cell>
          <cell r="H89">
            <v>0</v>
          </cell>
          <cell r="I89" t="e">
            <v>#N/A</v>
          </cell>
          <cell r="J89">
            <v>0</v>
          </cell>
          <cell r="K89" t="e">
            <v>#N/A</v>
          </cell>
          <cell r="L89" t="str">
            <v>ЮНОШИ (1-32 место).</v>
          </cell>
        </row>
        <row r="90">
          <cell r="C90" t="str">
            <v>89</v>
          </cell>
          <cell r="D90" t="str">
            <v>19:30 / Ст.1</v>
          </cell>
          <cell r="E90" t="str">
            <v>30.03</v>
          </cell>
          <cell r="F90" t="str">
            <v>19:30</v>
          </cell>
          <cell r="G90" t="str">
            <v>1</v>
          </cell>
          <cell r="H90">
            <v>0</v>
          </cell>
          <cell r="I90" t="e">
            <v>#N/A</v>
          </cell>
          <cell r="J90">
            <v>0</v>
          </cell>
          <cell r="K90" t="e">
            <v>#N/A</v>
          </cell>
          <cell r="L90" t="str">
            <v>ЮНОШИ (1-32 место).</v>
          </cell>
        </row>
        <row r="91">
          <cell r="C91" t="str">
            <v>90</v>
          </cell>
          <cell r="D91" t="str">
            <v>19:30 / Ст.2</v>
          </cell>
          <cell r="E91" t="str">
            <v>30.03</v>
          </cell>
          <cell r="F91" t="str">
            <v>19:30</v>
          </cell>
          <cell r="G91" t="str">
            <v>2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>ЮНОШИ (1-32 место).</v>
          </cell>
        </row>
        <row r="92">
          <cell r="C92" t="str">
            <v>91</v>
          </cell>
          <cell r="D92" t="str">
            <v>17:10 / Ст.3</v>
          </cell>
          <cell r="E92" t="str">
            <v>30.03</v>
          </cell>
          <cell r="F92" t="str">
            <v>17:10</v>
          </cell>
          <cell r="G92" t="str">
            <v>3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>ЮНОШИ (1-32 место).</v>
          </cell>
        </row>
        <row r="93">
          <cell r="C93" t="str">
            <v>92</v>
          </cell>
          <cell r="D93" t="str">
            <v>17:10 / Ст.4</v>
          </cell>
          <cell r="E93" t="str">
            <v>30.03</v>
          </cell>
          <cell r="F93" t="str">
            <v>17:10</v>
          </cell>
          <cell r="G93" t="str">
            <v>4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>ЮНОШИ (1-32 место).</v>
          </cell>
        </row>
        <row r="94">
          <cell r="C94" t="str">
            <v>93</v>
          </cell>
          <cell r="D94" t="str">
            <v>19:30 / Ст.3</v>
          </cell>
          <cell r="E94" t="str">
            <v>30.03</v>
          </cell>
          <cell r="F94" t="str">
            <v>19:30</v>
          </cell>
          <cell r="G94" t="str">
            <v>3</v>
          </cell>
          <cell r="H94">
            <v>0</v>
          </cell>
          <cell r="I94" t="e">
            <v>#N/A</v>
          </cell>
          <cell r="J94">
            <v>0</v>
          </cell>
          <cell r="K94" t="e">
            <v>#N/A</v>
          </cell>
          <cell r="L94" t="str">
            <v>ЮНОШИ (1-32 место).</v>
          </cell>
        </row>
        <row r="95">
          <cell r="C95" t="str">
            <v>94</v>
          </cell>
          <cell r="D95" t="str">
            <v>19:30 / Ст.4</v>
          </cell>
          <cell r="E95" t="str">
            <v>30.03</v>
          </cell>
          <cell r="F95" t="str">
            <v>19:30</v>
          </cell>
          <cell r="G95" t="str">
            <v>4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>ЮНОШИ (1-32 место).</v>
          </cell>
        </row>
        <row r="97">
          <cell r="C97" t="str">
            <v>1</v>
          </cell>
          <cell r="D97" t="str">
            <v>10:00 / Ст.1</v>
          </cell>
          <cell r="E97" t="str">
            <v>29.03</v>
          </cell>
          <cell r="F97" t="str">
            <v>10:00</v>
          </cell>
          <cell r="G97" t="str">
            <v>1</v>
          </cell>
          <cell r="H97">
            <v>0</v>
          </cell>
          <cell r="I97" t="e">
            <v>#N/A</v>
          </cell>
          <cell r="J97">
            <v>0</v>
          </cell>
          <cell r="K97" t="e">
            <v>#N/A</v>
          </cell>
          <cell r="L97" t="str">
            <v>ДЕВУШКИ (1-32 место).</v>
          </cell>
        </row>
        <row r="98">
          <cell r="C98" t="str">
            <v>2</v>
          </cell>
          <cell r="D98" t="str">
            <v>10:00 / Ст.2</v>
          </cell>
          <cell r="E98" t="str">
            <v>29.03</v>
          </cell>
          <cell r="F98" t="str">
            <v>10:00</v>
          </cell>
          <cell r="G98" t="str">
            <v>2</v>
          </cell>
          <cell r="H98">
            <v>0</v>
          </cell>
          <cell r="I98" t="e">
            <v>#N/A</v>
          </cell>
          <cell r="J98">
            <v>0</v>
          </cell>
          <cell r="K98" t="e">
            <v>#N/A</v>
          </cell>
          <cell r="L98" t="str">
            <v>ДЕВУШКИ (1-32 место).</v>
          </cell>
        </row>
        <row r="99">
          <cell r="C99" t="str">
            <v>3</v>
          </cell>
          <cell r="D99" t="str">
            <v>10:00 / Ст.3</v>
          </cell>
          <cell r="E99" t="str">
            <v>29.03</v>
          </cell>
          <cell r="F99" t="str">
            <v>10:00</v>
          </cell>
          <cell r="G99" t="str">
            <v>3</v>
          </cell>
          <cell r="H99">
            <v>0</v>
          </cell>
          <cell r="I99" t="e">
            <v>#N/A</v>
          </cell>
          <cell r="J99">
            <v>0</v>
          </cell>
          <cell r="K99" t="e">
            <v>#N/A</v>
          </cell>
          <cell r="L99" t="str">
            <v>ДЕВУШКИ (1-32 место).</v>
          </cell>
        </row>
        <row r="100">
          <cell r="C100" t="str">
            <v>4</v>
          </cell>
          <cell r="D100" t="str">
            <v>10:00 / Ст.4</v>
          </cell>
          <cell r="E100" t="str">
            <v>29.03</v>
          </cell>
          <cell r="F100" t="str">
            <v>10:00</v>
          </cell>
          <cell r="G100" t="str">
            <v>4</v>
          </cell>
          <cell r="H100">
            <v>0</v>
          </cell>
          <cell r="I100" t="e">
            <v>#N/A</v>
          </cell>
          <cell r="J100">
            <v>0</v>
          </cell>
          <cell r="K100" t="e">
            <v>#N/A</v>
          </cell>
          <cell r="L100" t="str">
            <v>ДЕВУШКИ (1-32 место).</v>
          </cell>
        </row>
        <row r="101">
          <cell r="C101" t="str">
            <v>5</v>
          </cell>
          <cell r="D101" t="str">
            <v>10:00 / Ст.5</v>
          </cell>
          <cell r="E101" t="str">
            <v>29.03</v>
          </cell>
          <cell r="F101" t="str">
            <v>10:00</v>
          </cell>
          <cell r="G101" t="str">
            <v>5</v>
          </cell>
          <cell r="H101">
            <v>0</v>
          </cell>
          <cell r="I101" t="e">
            <v>#N/A</v>
          </cell>
          <cell r="J101">
            <v>0</v>
          </cell>
          <cell r="K101" t="e">
            <v>#N/A</v>
          </cell>
          <cell r="L101" t="str">
            <v>ДЕВУШКИ (1-32 место).</v>
          </cell>
        </row>
        <row r="102">
          <cell r="C102" t="str">
            <v>6</v>
          </cell>
          <cell r="D102" t="str">
            <v>10:00 / Ст.6</v>
          </cell>
          <cell r="E102" t="str">
            <v>29.03</v>
          </cell>
          <cell r="F102" t="str">
            <v>10:00</v>
          </cell>
          <cell r="G102" t="str">
            <v>6</v>
          </cell>
          <cell r="H102">
            <v>0</v>
          </cell>
          <cell r="I102" t="e">
            <v>#N/A</v>
          </cell>
          <cell r="J102">
            <v>0</v>
          </cell>
          <cell r="K102" t="e">
            <v>#N/A</v>
          </cell>
          <cell r="L102" t="str">
            <v>ДЕВУШКИ (1-32 место).</v>
          </cell>
        </row>
        <row r="103">
          <cell r="C103" t="str">
            <v>7</v>
          </cell>
          <cell r="D103" t="str">
            <v>10:00 / Ст.7</v>
          </cell>
          <cell r="E103" t="str">
            <v>29.03</v>
          </cell>
          <cell r="F103" t="str">
            <v>10:00</v>
          </cell>
          <cell r="G103" t="str">
            <v>7</v>
          </cell>
          <cell r="H103">
            <v>0</v>
          </cell>
          <cell r="I103" t="e">
            <v>#N/A</v>
          </cell>
          <cell r="J103">
            <v>0</v>
          </cell>
          <cell r="K103" t="e">
            <v>#N/A</v>
          </cell>
          <cell r="L103" t="str">
            <v>ДЕВУШКИ (1-32 место).</v>
          </cell>
        </row>
        <row r="104">
          <cell r="C104" t="str">
            <v>8</v>
          </cell>
          <cell r="D104" t="str">
            <v>10:00 / Ст.8</v>
          </cell>
          <cell r="E104" t="str">
            <v>29.03</v>
          </cell>
          <cell r="F104" t="str">
            <v>10:00</v>
          </cell>
          <cell r="G104" t="str">
            <v>8</v>
          </cell>
          <cell r="H104">
            <v>0</v>
          </cell>
          <cell r="I104" t="e">
            <v>#N/A</v>
          </cell>
          <cell r="J104">
            <v>0</v>
          </cell>
          <cell r="K104" t="e">
            <v>#N/A</v>
          </cell>
          <cell r="L104" t="str">
            <v>ДЕВУШКИ (1-32 место).</v>
          </cell>
        </row>
        <row r="105">
          <cell r="C105" t="str">
            <v>9</v>
          </cell>
          <cell r="D105" t="str">
            <v>10:30 / Ст.1</v>
          </cell>
          <cell r="E105" t="str">
            <v>29.03</v>
          </cell>
          <cell r="F105" t="str">
            <v>10:30</v>
          </cell>
          <cell r="G105" t="str">
            <v>1</v>
          </cell>
          <cell r="H105">
            <v>0</v>
          </cell>
          <cell r="I105" t="e">
            <v>#N/A</v>
          </cell>
          <cell r="J105">
            <v>0</v>
          </cell>
          <cell r="K105" t="e">
            <v>#N/A</v>
          </cell>
          <cell r="L105" t="str">
            <v>ДЕВУШКИ (1-32 место).</v>
          </cell>
        </row>
        <row r="106">
          <cell r="C106" t="str">
            <v>10</v>
          </cell>
          <cell r="D106" t="str">
            <v>10:30 / Ст.2</v>
          </cell>
          <cell r="E106" t="str">
            <v>29.03</v>
          </cell>
          <cell r="F106" t="str">
            <v>10:30</v>
          </cell>
          <cell r="G106" t="str">
            <v>2</v>
          </cell>
          <cell r="H106">
            <v>0</v>
          </cell>
          <cell r="I106" t="e">
            <v>#N/A</v>
          </cell>
          <cell r="J106">
            <v>0</v>
          </cell>
          <cell r="K106" t="e">
            <v>#N/A</v>
          </cell>
          <cell r="L106" t="str">
            <v>ДЕВУШКИ (1-32 место).</v>
          </cell>
        </row>
        <row r="107">
          <cell r="C107" t="str">
            <v>11</v>
          </cell>
          <cell r="D107" t="str">
            <v>10:30 / Ст.3</v>
          </cell>
          <cell r="E107" t="str">
            <v>29.03</v>
          </cell>
          <cell r="F107" t="str">
            <v>10:30</v>
          </cell>
          <cell r="G107" t="str">
            <v>3</v>
          </cell>
          <cell r="H107">
            <v>0</v>
          </cell>
          <cell r="I107" t="e">
            <v>#N/A</v>
          </cell>
          <cell r="J107">
            <v>0</v>
          </cell>
          <cell r="K107" t="e">
            <v>#N/A</v>
          </cell>
          <cell r="L107" t="str">
            <v>ДЕВУШКИ (1-32 место).</v>
          </cell>
        </row>
        <row r="108">
          <cell r="C108" t="str">
            <v>12</v>
          </cell>
          <cell r="D108" t="str">
            <v>10:30 / Ст.4</v>
          </cell>
          <cell r="E108" t="str">
            <v>29.03</v>
          </cell>
          <cell r="F108" t="str">
            <v>10:30</v>
          </cell>
          <cell r="G108" t="str">
            <v>4</v>
          </cell>
          <cell r="H108">
            <v>0</v>
          </cell>
          <cell r="I108" t="e">
            <v>#N/A</v>
          </cell>
          <cell r="J108">
            <v>0</v>
          </cell>
          <cell r="K108" t="e">
            <v>#N/A</v>
          </cell>
          <cell r="L108" t="str">
            <v>ДЕВУШКИ (1-32 место).</v>
          </cell>
        </row>
        <row r="109">
          <cell r="C109" t="str">
            <v>13</v>
          </cell>
          <cell r="D109" t="str">
            <v>10:30 / Ст.5</v>
          </cell>
          <cell r="E109" t="str">
            <v>29.03</v>
          </cell>
          <cell r="F109" t="str">
            <v>10:30</v>
          </cell>
          <cell r="G109" t="str">
            <v>5</v>
          </cell>
          <cell r="H109">
            <v>0</v>
          </cell>
          <cell r="I109" t="e">
            <v>#N/A</v>
          </cell>
          <cell r="J109">
            <v>0</v>
          </cell>
          <cell r="K109" t="e">
            <v>#N/A</v>
          </cell>
          <cell r="L109" t="str">
            <v>ДЕВУШКИ (1-32 место).</v>
          </cell>
        </row>
        <row r="110">
          <cell r="C110" t="str">
            <v>14</v>
          </cell>
          <cell r="D110" t="str">
            <v>10:30 / Ст.6</v>
          </cell>
          <cell r="E110" t="str">
            <v>29.03</v>
          </cell>
          <cell r="F110" t="str">
            <v>10:30</v>
          </cell>
          <cell r="G110" t="str">
            <v>6</v>
          </cell>
          <cell r="H110">
            <v>0</v>
          </cell>
          <cell r="I110" t="e">
            <v>#N/A</v>
          </cell>
          <cell r="J110">
            <v>0</v>
          </cell>
          <cell r="K110" t="e">
            <v>#N/A</v>
          </cell>
          <cell r="L110" t="str">
            <v>ДЕВУШКИ (1-32 место).</v>
          </cell>
        </row>
        <row r="111">
          <cell r="C111" t="str">
            <v>15</v>
          </cell>
          <cell r="D111" t="str">
            <v>10:30 / Ст.7</v>
          </cell>
          <cell r="E111" t="str">
            <v>29.03</v>
          </cell>
          <cell r="F111" t="str">
            <v>10:30</v>
          </cell>
          <cell r="G111" t="str">
            <v>7</v>
          </cell>
          <cell r="H111">
            <v>0</v>
          </cell>
          <cell r="I111" t="e">
            <v>#N/A</v>
          </cell>
          <cell r="J111">
            <v>0</v>
          </cell>
          <cell r="K111" t="e">
            <v>#N/A</v>
          </cell>
          <cell r="L111" t="str">
            <v>ДЕВУШКИ (1-32 место).</v>
          </cell>
        </row>
        <row r="112">
          <cell r="C112" t="str">
            <v>16</v>
          </cell>
          <cell r="D112" t="str">
            <v>10:30 / Ст.8</v>
          </cell>
          <cell r="E112" t="str">
            <v>29.03</v>
          </cell>
          <cell r="F112" t="str">
            <v>10:30</v>
          </cell>
          <cell r="G112" t="str">
            <v>8</v>
          </cell>
          <cell r="H112">
            <v>0</v>
          </cell>
          <cell r="I112" t="e">
            <v>#N/A</v>
          </cell>
          <cell r="J112">
            <v>0</v>
          </cell>
          <cell r="K112" t="e">
            <v>#N/A</v>
          </cell>
          <cell r="L112" t="str">
            <v>ДЕВУШКИ (1-32 место).</v>
          </cell>
        </row>
        <row r="113">
          <cell r="C113" t="str">
            <v>17</v>
          </cell>
          <cell r="D113" t="str">
            <v>11:10 / Ст.4</v>
          </cell>
          <cell r="E113" t="str">
            <v>29.03</v>
          </cell>
          <cell r="F113" t="str">
            <v>11:10</v>
          </cell>
          <cell r="G113" t="str">
            <v>4</v>
          </cell>
          <cell r="H113">
            <v>0</v>
          </cell>
          <cell r="I113" t="e">
            <v>#N/A</v>
          </cell>
          <cell r="J113">
            <v>0</v>
          </cell>
          <cell r="K113" t="e">
            <v>#N/A</v>
          </cell>
          <cell r="L113" t="str">
            <v>ДЕВУШКИ (1-32 место).</v>
          </cell>
        </row>
        <row r="114">
          <cell r="C114" t="str">
            <v>18</v>
          </cell>
          <cell r="D114" t="str">
            <v>11:10 / Ст.5</v>
          </cell>
          <cell r="E114" t="str">
            <v>29.03</v>
          </cell>
          <cell r="F114" t="str">
            <v>11:10</v>
          </cell>
          <cell r="G114" t="str">
            <v>5</v>
          </cell>
          <cell r="H114">
            <v>0</v>
          </cell>
          <cell r="I114" t="e">
            <v>#N/A</v>
          </cell>
          <cell r="J114">
            <v>0</v>
          </cell>
          <cell r="K114" t="e">
            <v>#N/A</v>
          </cell>
          <cell r="L114" t="str">
            <v>ДЕВУШКИ (1-32 место).</v>
          </cell>
        </row>
        <row r="115">
          <cell r="C115" t="str">
            <v>19</v>
          </cell>
          <cell r="D115" t="str">
            <v>11:10 / Ст.7</v>
          </cell>
          <cell r="E115" t="str">
            <v>29.03</v>
          </cell>
          <cell r="F115" t="str">
            <v>11:10</v>
          </cell>
          <cell r="G115" t="str">
            <v>7</v>
          </cell>
          <cell r="H115">
            <v>0</v>
          </cell>
          <cell r="I115" t="e">
            <v>#N/A</v>
          </cell>
          <cell r="J115">
            <v>0</v>
          </cell>
          <cell r="K115" t="e">
            <v>#N/A</v>
          </cell>
          <cell r="L115" t="str">
            <v>ДЕВУШКИ (1-32 место).</v>
          </cell>
        </row>
        <row r="116">
          <cell r="C116" t="str">
            <v>20</v>
          </cell>
          <cell r="D116" t="str">
            <v>11:10 / Ст.2</v>
          </cell>
          <cell r="E116" t="str">
            <v>29.03</v>
          </cell>
          <cell r="F116" t="str">
            <v>11:10</v>
          </cell>
          <cell r="G116" t="str">
            <v>2</v>
          </cell>
          <cell r="H116">
            <v>0</v>
          </cell>
          <cell r="I116" t="e">
            <v>#N/A</v>
          </cell>
          <cell r="J116">
            <v>0</v>
          </cell>
          <cell r="K116" t="e">
            <v>#N/A</v>
          </cell>
          <cell r="L116" t="str">
            <v>ДЕВУШКИ (1-32 место).</v>
          </cell>
        </row>
        <row r="117">
          <cell r="C117" t="str">
            <v>21</v>
          </cell>
          <cell r="D117" t="str">
            <v>11:40 / Ст.7</v>
          </cell>
          <cell r="E117" t="str">
            <v>29.03</v>
          </cell>
          <cell r="F117" t="str">
            <v>11:40</v>
          </cell>
          <cell r="G117" t="str">
            <v>7</v>
          </cell>
          <cell r="H117">
            <v>0</v>
          </cell>
          <cell r="I117" t="e">
            <v>#N/A</v>
          </cell>
          <cell r="J117">
            <v>0</v>
          </cell>
          <cell r="K117" t="e">
            <v>#N/A</v>
          </cell>
          <cell r="L117" t="str">
            <v>ДЕВУШКИ (1-32 место).</v>
          </cell>
        </row>
        <row r="118">
          <cell r="C118" t="str">
            <v>22</v>
          </cell>
          <cell r="D118" t="str">
            <v>11:40 / Ст.2</v>
          </cell>
          <cell r="E118" t="str">
            <v>29.03</v>
          </cell>
          <cell r="F118" t="str">
            <v>11:40</v>
          </cell>
          <cell r="G118" t="str">
            <v>2</v>
          </cell>
          <cell r="H118">
            <v>0</v>
          </cell>
          <cell r="I118" t="e">
            <v>#N/A</v>
          </cell>
          <cell r="J118">
            <v>0</v>
          </cell>
          <cell r="K118" t="e">
            <v>#N/A</v>
          </cell>
          <cell r="L118" t="str">
            <v>ДЕВУШКИ (1-32 место).</v>
          </cell>
        </row>
        <row r="119">
          <cell r="C119" t="str">
            <v>23</v>
          </cell>
          <cell r="D119" t="str">
            <v>11:40 / Ст.4</v>
          </cell>
          <cell r="E119" t="str">
            <v>29.03</v>
          </cell>
          <cell r="F119" t="str">
            <v>11:40</v>
          </cell>
          <cell r="G119" t="str">
            <v>4</v>
          </cell>
          <cell r="H119">
            <v>0</v>
          </cell>
          <cell r="I119" t="e">
            <v>#N/A</v>
          </cell>
          <cell r="J119">
            <v>0</v>
          </cell>
          <cell r="K119" t="e">
            <v>#N/A</v>
          </cell>
          <cell r="L119" t="str">
            <v>ДЕВУШКИ (1-32 место).</v>
          </cell>
        </row>
        <row r="120">
          <cell r="C120" t="str">
            <v>24</v>
          </cell>
          <cell r="D120" t="str">
            <v>11:40 / Ст.5</v>
          </cell>
          <cell r="E120" t="str">
            <v>29.03</v>
          </cell>
          <cell r="F120" t="str">
            <v>11:40</v>
          </cell>
          <cell r="G120" t="str">
            <v>5</v>
          </cell>
          <cell r="H120">
            <v>0</v>
          </cell>
          <cell r="I120" t="e">
            <v>#N/A</v>
          </cell>
          <cell r="J120">
            <v>0</v>
          </cell>
          <cell r="K120" t="e">
            <v>#N/A</v>
          </cell>
          <cell r="L120" t="str">
            <v>ДЕВУШКИ (1-32 место).</v>
          </cell>
        </row>
        <row r="121">
          <cell r="C121" t="str">
            <v>25</v>
          </cell>
          <cell r="D121" t="str">
            <v>10:00 / Ст.4</v>
          </cell>
          <cell r="E121" t="str">
            <v>30.03</v>
          </cell>
          <cell r="F121" t="str">
            <v>10:00</v>
          </cell>
          <cell r="G121" t="str">
            <v>4</v>
          </cell>
          <cell r="H121">
            <v>0</v>
          </cell>
          <cell r="I121" t="e">
            <v>#N/A</v>
          </cell>
          <cell r="J121">
            <v>0</v>
          </cell>
          <cell r="K121" t="e">
            <v>#N/A</v>
          </cell>
          <cell r="L121" t="str">
            <v>ДЕВУШКИ (1-32 место).</v>
          </cell>
        </row>
        <row r="122">
          <cell r="C122" t="str">
            <v>26</v>
          </cell>
          <cell r="D122" t="str">
            <v>10:00 / Ст.1</v>
          </cell>
          <cell r="E122" t="str">
            <v>30.03</v>
          </cell>
          <cell r="F122" t="str">
            <v>10:00</v>
          </cell>
          <cell r="G122" t="str">
            <v>1</v>
          </cell>
          <cell r="H122">
            <v>0</v>
          </cell>
          <cell r="I122" t="e">
            <v>#N/A</v>
          </cell>
          <cell r="J122">
            <v>0</v>
          </cell>
          <cell r="K122" t="e">
            <v>#N/A</v>
          </cell>
          <cell r="L122" t="str">
            <v>ДЕВУШКИ (1-32 место).</v>
          </cell>
        </row>
        <row r="123">
          <cell r="C123" t="str">
            <v>27</v>
          </cell>
          <cell r="D123" t="str">
            <v>10:00 / Ст.3</v>
          </cell>
          <cell r="E123" t="str">
            <v>30.03</v>
          </cell>
          <cell r="F123" t="str">
            <v>10:00</v>
          </cell>
          <cell r="G123" t="str">
            <v>3</v>
          </cell>
          <cell r="H123">
            <v>0</v>
          </cell>
          <cell r="I123" t="e">
            <v>#N/A</v>
          </cell>
          <cell r="J123">
            <v>0</v>
          </cell>
          <cell r="K123" t="e">
            <v>#N/A</v>
          </cell>
          <cell r="L123" t="str">
            <v>ДЕВУШКИ (1-32 место).</v>
          </cell>
        </row>
        <row r="124">
          <cell r="C124" t="str">
            <v>28</v>
          </cell>
          <cell r="D124" t="str">
            <v>10:00 / Ст.5</v>
          </cell>
          <cell r="E124" t="str">
            <v>30.03</v>
          </cell>
          <cell r="F124" t="str">
            <v>10:00</v>
          </cell>
          <cell r="G124" t="str">
            <v>5</v>
          </cell>
          <cell r="H124">
            <v>0</v>
          </cell>
          <cell r="I124" t="e">
            <v>#N/A</v>
          </cell>
          <cell r="J124">
            <v>0</v>
          </cell>
          <cell r="K124" t="e">
            <v>#N/A</v>
          </cell>
          <cell r="L124" t="str">
            <v>ДЕВУШКИ (1-32 место).</v>
          </cell>
        </row>
        <row r="125">
          <cell r="C125" t="str">
            <v>29</v>
          </cell>
          <cell r="D125" t="str">
            <v>11:50 / Ст.2</v>
          </cell>
          <cell r="E125" t="str">
            <v>30.03</v>
          </cell>
          <cell r="F125" t="str">
            <v>11:50</v>
          </cell>
          <cell r="G125" t="str">
            <v>2</v>
          </cell>
          <cell r="H125">
            <v>0</v>
          </cell>
          <cell r="I125" t="e">
            <v>#N/A</v>
          </cell>
          <cell r="J125">
            <v>0</v>
          </cell>
          <cell r="K125" t="e">
            <v>#N/A</v>
          </cell>
          <cell r="L125" t="str">
            <v>ДЕВУШКИ (1-32 место).</v>
          </cell>
        </row>
        <row r="126">
          <cell r="C126" t="str">
            <v>30</v>
          </cell>
          <cell r="D126" t="str">
            <v>11:50 / Ст.4</v>
          </cell>
          <cell r="E126" t="str">
            <v>30.03</v>
          </cell>
          <cell r="F126" t="str">
            <v>11:50</v>
          </cell>
          <cell r="G126" t="str">
            <v>4</v>
          </cell>
          <cell r="H126">
            <v>0</v>
          </cell>
          <cell r="I126" t="e">
            <v>#N/A</v>
          </cell>
          <cell r="J126">
            <v>0</v>
          </cell>
          <cell r="K126" t="e">
            <v>#N/A</v>
          </cell>
          <cell r="L126" t="str">
            <v>ДЕВУШКИ (1-32 место).</v>
          </cell>
        </row>
        <row r="127">
          <cell r="C127" t="str">
            <v>31</v>
          </cell>
          <cell r="D127" t="str">
            <v>14:30 / Ст.1</v>
          </cell>
          <cell r="E127" t="str">
            <v>31.03</v>
          </cell>
          <cell r="F127" t="str">
            <v>14:30</v>
          </cell>
          <cell r="G127" t="str">
            <v>1</v>
          </cell>
          <cell r="H127">
            <v>0</v>
          </cell>
          <cell r="I127" t="e">
            <v>#N/A</v>
          </cell>
          <cell r="J127">
            <v>0</v>
          </cell>
          <cell r="K127" t="e">
            <v>#N/A</v>
          </cell>
          <cell r="L127" t="str">
            <v>ДЕВУШКИ (1-32 место).</v>
          </cell>
        </row>
        <row r="128">
          <cell r="C128" t="str">
            <v>32</v>
          </cell>
          <cell r="D128" t="str">
            <v>11:10 / Ст.6</v>
          </cell>
          <cell r="E128" t="str">
            <v>29.03</v>
          </cell>
          <cell r="F128" t="str">
            <v>11:10</v>
          </cell>
          <cell r="G128" t="str">
            <v>6</v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>ДЕВУШКИ (1-32 место).</v>
          </cell>
        </row>
        <row r="129">
          <cell r="C129" t="str">
            <v>33</v>
          </cell>
          <cell r="D129" t="str">
            <v>11:10 / Ст.8</v>
          </cell>
          <cell r="E129" t="str">
            <v>29.03</v>
          </cell>
          <cell r="F129" t="str">
            <v>11:10</v>
          </cell>
          <cell r="G129" t="str">
            <v>8</v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>ДЕВУШКИ (1-32 место).</v>
          </cell>
        </row>
        <row r="130">
          <cell r="C130" t="str">
            <v>34</v>
          </cell>
          <cell r="D130" t="str">
            <v>11:10 / Ст.1</v>
          </cell>
          <cell r="E130" t="str">
            <v>29.03</v>
          </cell>
          <cell r="F130" t="str">
            <v>11:10</v>
          </cell>
          <cell r="G130" t="str">
            <v>1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>ДЕВУШКИ (1-32 место).</v>
          </cell>
        </row>
        <row r="131">
          <cell r="C131" t="str">
            <v>35</v>
          </cell>
          <cell r="D131" t="str">
            <v>11:10 / Ст.3</v>
          </cell>
          <cell r="E131" t="str">
            <v>29.03</v>
          </cell>
          <cell r="F131" t="str">
            <v>11:10</v>
          </cell>
          <cell r="G131" t="str">
            <v>3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>ДЕВУШКИ (1-32 место).</v>
          </cell>
        </row>
        <row r="132">
          <cell r="C132" t="str">
            <v>36</v>
          </cell>
          <cell r="D132" t="str">
            <v>11:40 / Ст.6</v>
          </cell>
          <cell r="E132" t="str">
            <v>29.03</v>
          </cell>
          <cell r="F132" t="str">
            <v>11:40</v>
          </cell>
          <cell r="G132" t="str">
            <v>6</v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>ДЕВУШКИ (1-32 место).</v>
          </cell>
        </row>
        <row r="133">
          <cell r="C133" t="str">
            <v>37</v>
          </cell>
          <cell r="D133" t="str">
            <v>11:40 / Ст.8</v>
          </cell>
          <cell r="E133" t="str">
            <v>29.03</v>
          </cell>
          <cell r="F133" t="str">
            <v>11:40</v>
          </cell>
          <cell r="G133" t="str">
            <v>8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>ДЕВУШКИ (1-32 место).</v>
          </cell>
        </row>
        <row r="134">
          <cell r="C134" t="str">
            <v>38</v>
          </cell>
          <cell r="D134" t="str">
            <v>11:40 / Ст.1</v>
          </cell>
          <cell r="E134" t="str">
            <v>29.03</v>
          </cell>
          <cell r="F134" t="str">
            <v>11:40</v>
          </cell>
          <cell r="G134" t="str">
            <v>1</v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>ДЕВУШКИ (1-32 место).</v>
          </cell>
        </row>
        <row r="135">
          <cell r="C135" t="str">
            <v>39</v>
          </cell>
          <cell r="D135" t="str">
            <v>11:40 / Ст.3</v>
          </cell>
          <cell r="E135" t="str">
            <v>29.03</v>
          </cell>
          <cell r="F135" t="str">
            <v>11:40</v>
          </cell>
          <cell r="G135" t="str">
            <v>3</v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>ДЕВУШКИ (1-32 место).</v>
          </cell>
        </row>
        <row r="136">
          <cell r="C136" t="str">
            <v>40</v>
          </cell>
          <cell r="D136" t="str">
            <v>9:30 / Ст.1</v>
          </cell>
          <cell r="E136" t="str">
            <v>30.03</v>
          </cell>
          <cell r="F136" t="str">
            <v>9:30</v>
          </cell>
          <cell r="G136" t="str">
            <v>1</v>
          </cell>
          <cell r="H136" t="str">
            <v/>
          </cell>
          <cell r="I136" t="str">
            <v/>
          </cell>
          <cell r="J136">
            <v>0</v>
          </cell>
          <cell r="K136" t="e">
            <v>#N/A</v>
          </cell>
          <cell r="L136" t="str">
            <v>ДЕВУШКИ (1-32 место).</v>
          </cell>
        </row>
        <row r="137">
          <cell r="C137" t="str">
            <v>41</v>
          </cell>
          <cell r="D137" t="str">
            <v>9:30 / Ст.2</v>
          </cell>
          <cell r="E137" t="str">
            <v>30.03</v>
          </cell>
          <cell r="F137" t="str">
            <v>9:30</v>
          </cell>
          <cell r="G137" t="str">
            <v>2</v>
          </cell>
          <cell r="H137" t="str">
            <v/>
          </cell>
          <cell r="I137" t="str">
            <v/>
          </cell>
          <cell r="J137">
            <v>0</v>
          </cell>
          <cell r="K137" t="e">
            <v>#N/A</v>
          </cell>
          <cell r="L137" t="str">
            <v>ДЕВУШКИ (1-32 место).</v>
          </cell>
        </row>
        <row r="138">
          <cell r="C138" t="str">
            <v>42</v>
          </cell>
          <cell r="D138" t="str">
            <v>9:30 / Ст.3</v>
          </cell>
          <cell r="E138" t="str">
            <v>30.03</v>
          </cell>
          <cell r="F138" t="str">
            <v>9:30</v>
          </cell>
          <cell r="G138" t="str">
            <v>3</v>
          </cell>
          <cell r="H138" t="str">
            <v/>
          </cell>
          <cell r="I138" t="str">
            <v/>
          </cell>
          <cell r="J138">
            <v>0</v>
          </cell>
          <cell r="K138" t="e">
            <v>#N/A</v>
          </cell>
          <cell r="L138" t="str">
            <v>ДЕВУШКИ (1-32 место).</v>
          </cell>
        </row>
        <row r="139">
          <cell r="C139" t="str">
            <v>43</v>
          </cell>
          <cell r="D139" t="str">
            <v>9:30 / Ст.4</v>
          </cell>
          <cell r="E139" t="str">
            <v>30.03</v>
          </cell>
          <cell r="F139" t="str">
            <v>9:30</v>
          </cell>
          <cell r="G139" t="str">
            <v>4</v>
          </cell>
          <cell r="H139" t="str">
            <v/>
          </cell>
          <cell r="I139" t="str">
            <v/>
          </cell>
          <cell r="J139">
            <v>0</v>
          </cell>
          <cell r="K139" t="e">
            <v>#N/A</v>
          </cell>
          <cell r="L139" t="str">
            <v>ДЕВУШКИ (1-32 место).</v>
          </cell>
        </row>
        <row r="140">
          <cell r="C140" t="str">
            <v>44</v>
          </cell>
          <cell r="D140" t="str">
            <v>9:30 / Ст.5</v>
          </cell>
          <cell r="E140" t="str">
            <v>30.03</v>
          </cell>
          <cell r="F140" t="str">
            <v>9:30</v>
          </cell>
          <cell r="G140" t="str">
            <v>5</v>
          </cell>
          <cell r="H140" t="str">
            <v/>
          </cell>
          <cell r="I140" t="str">
            <v/>
          </cell>
          <cell r="J140">
            <v>0</v>
          </cell>
          <cell r="K140" t="e">
            <v>#N/A</v>
          </cell>
          <cell r="L140" t="str">
            <v>ДЕВУШКИ (1-32 место).</v>
          </cell>
        </row>
        <row r="141">
          <cell r="C141" t="str">
            <v>45</v>
          </cell>
          <cell r="D141" t="str">
            <v>9:30 / Ст.6</v>
          </cell>
          <cell r="E141" t="str">
            <v>30.03</v>
          </cell>
          <cell r="F141" t="str">
            <v>9:30</v>
          </cell>
          <cell r="G141" t="str">
            <v>6</v>
          </cell>
          <cell r="H141" t="str">
            <v/>
          </cell>
          <cell r="I141" t="str">
            <v/>
          </cell>
          <cell r="J141">
            <v>0</v>
          </cell>
          <cell r="K141" t="e">
            <v>#N/A</v>
          </cell>
          <cell r="L141" t="str">
            <v>ДЕВУШКИ (1-32 место).</v>
          </cell>
        </row>
        <row r="142">
          <cell r="C142" t="str">
            <v>46</v>
          </cell>
          <cell r="D142" t="str">
            <v>9:30 / Ст.7</v>
          </cell>
          <cell r="E142" t="str">
            <v>30.03</v>
          </cell>
          <cell r="F142" t="str">
            <v>9:30</v>
          </cell>
          <cell r="G142" t="str">
            <v>7</v>
          </cell>
          <cell r="H142" t="str">
            <v/>
          </cell>
          <cell r="I142" t="str">
            <v/>
          </cell>
          <cell r="J142">
            <v>0</v>
          </cell>
          <cell r="K142" t="e">
            <v>#N/A</v>
          </cell>
          <cell r="L142" t="str">
            <v>ДЕВУШКИ (1-32 место).</v>
          </cell>
        </row>
        <row r="143">
          <cell r="C143" t="str">
            <v>47</v>
          </cell>
          <cell r="D143" t="str">
            <v>9:30 / Ст.8</v>
          </cell>
          <cell r="E143" t="str">
            <v>30.03</v>
          </cell>
          <cell r="F143" t="str">
            <v>9:30</v>
          </cell>
          <cell r="G143" t="str">
            <v>8</v>
          </cell>
          <cell r="H143" t="str">
            <v/>
          </cell>
          <cell r="I143" t="str">
            <v/>
          </cell>
          <cell r="J143">
            <v>0</v>
          </cell>
          <cell r="K143" t="e">
            <v>#N/A</v>
          </cell>
          <cell r="L143" t="str">
            <v>ДЕВУШКИ (1-32 место).</v>
          </cell>
        </row>
        <row r="144">
          <cell r="C144" t="str">
            <v>48</v>
          </cell>
          <cell r="D144" t="str">
            <v>10:40 / Ст.4</v>
          </cell>
          <cell r="E144" t="str">
            <v>30.03</v>
          </cell>
          <cell r="F144" t="str">
            <v>10:40</v>
          </cell>
          <cell r="G144" t="str">
            <v>4</v>
          </cell>
          <cell r="H144">
            <v>0</v>
          </cell>
          <cell r="I144" t="e">
            <v>#N/A</v>
          </cell>
          <cell r="J144">
            <v>0</v>
          </cell>
          <cell r="K144" t="e">
            <v>#N/A</v>
          </cell>
          <cell r="L144" t="str">
            <v>ДЕВУШКИ (1-32 место).</v>
          </cell>
        </row>
        <row r="145">
          <cell r="C145" t="str">
            <v>49</v>
          </cell>
          <cell r="D145" t="str">
            <v>10:40 / Ст.2</v>
          </cell>
          <cell r="E145" t="str">
            <v>30.03</v>
          </cell>
          <cell r="F145" t="str">
            <v>10:40</v>
          </cell>
          <cell r="G145" t="str">
            <v>2</v>
          </cell>
          <cell r="H145">
            <v>0</v>
          </cell>
          <cell r="I145" t="e">
            <v>#N/A</v>
          </cell>
          <cell r="J145">
            <v>0</v>
          </cell>
          <cell r="K145" t="e">
            <v>#N/A</v>
          </cell>
          <cell r="L145" t="str">
            <v>ДЕВУШКИ (1-32 место).</v>
          </cell>
        </row>
        <row r="146">
          <cell r="C146" t="str">
            <v>50</v>
          </cell>
          <cell r="D146" t="str">
            <v>10:40 / Ст.1</v>
          </cell>
          <cell r="E146" t="str">
            <v>30.03</v>
          </cell>
          <cell r="F146" t="str">
            <v>10:40</v>
          </cell>
          <cell r="G146" t="str">
            <v>1</v>
          </cell>
          <cell r="H146">
            <v>0</v>
          </cell>
          <cell r="I146" t="e">
            <v>#N/A</v>
          </cell>
          <cell r="J146">
            <v>0</v>
          </cell>
          <cell r="K146" t="e">
            <v>#N/A</v>
          </cell>
          <cell r="L146" t="str">
            <v>ДЕВУШКИ (1-32 место).</v>
          </cell>
        </row>
        <row r="147">
          <cell r="C147" t="str">
            <v>51</v>
          </cell>
          <cell r="D147" t="str">
            <v>10:40 / Ст.3</v>
          </cell>
          <cell r="E147" t="str">
            <v>30.03</v>
          </cell>
          <cell r="F147" t="str">
            <v>10:40</v>
          </cell>
          <cell r="G147" t="str">
            <v>3</v>
          </cell>
          <cell r="H147">
            <v>0</v>
          </cell>
          <cell r="I147" t="e">
            <v>#N/A</v>
          </cell>
          <cell r="J147">
            <v>0</v>
          </cell>
          <cell r="K147" t="e">
            <v>#N/A</v>
          </cell>
          <cell r="L147" t="str">
            <v>ДЕВУШКИ (1-32 место).</v>
          </cell>
        </row>
        <row r="148">
          <cell r="C148" t="str">
            <v>52</v>
          </cell>
          <cell r="D148" t="str">
            <v>12:20 / Ст.1</v>
          </cell>
          <cell r="E148" t="str">
            <v>30.03</v>
          </cell>
          <cell r="F148" t="str">
            <v>12:20</v>
          </cell>
          <cell r="G148" t="str">
            <v>1</v>
          </cell>
          <cell r="H148" t="str">
            <v/>
          </cell>
          <cell r="I148" t="str">
            <v/>
          </cell>
          <cell r="J148">
            <v>0</v>
          </cell>
          <cell r="K148" t="e">
            <v>#N/A</v>
          </cell>
          <cell r="L148" t="str">
            <v>ДЕВУШКИ (1-32 место).</v>
          </cell>
        </row>
        <row r="149">
          <cell r="C149" t="str">
            <v>53</v>
          </cell>
          <cell r="D149" t="str">
            <v>12:20 / Ст.3</v>
          </cell>
          <cell r="E149" t="str">
            <v>30.03</v>
          </cell>
          <cell r="F149" t="str">
            <v>12:20</v>
          </cell>
          <cell r="G149" t="str">
            <v>3</v>
          </cell>
          <cell r="H149" t="str">
            <v/>
          </cell>
          <cell r="I149" t="str">
            <v/>
          </cell>
          <cell r="J149">
            <v>0</v>
          </cell>
          <cell r="K149" t="e">
            <v>#N/A</v>
          </cell>
          <cell r="L149" t="str">
            <v>ДЕВУШКИ (1-32 место).</v>
          </cell>
        </row>
        <row r="150">
          <cell r="C150" t="str">
            <v>54</v>
          </cell>
          <cell r="D150" t="str">
            <v>12:20 / Ст.2</v>
          </cell>
          <cell r="E150" t="str">
            <v>30.03</v>
          </cell>
          <cell r="F150" t="str">
            <v>12:20</v>
          </cell>
          <cell r="G150" t="str">
            <v>2</v>
          </cell>
          <cell r="H150" t="str">
            <v/>
          </cell>
          <cell r="I150" t="str">
            <v/>
          </cell>
          <cell r="J150">
            <v>0</v>
          </cell>
          <cell r="K150" t="e">
            <v>#N/A</v>
          </cell>
          <cell r="L150" t="str">
            <v>ДЕВУШКИ (1-32 место).</v>
          </cell>
        </row>
        <row r="151">
          <cell r="C151" t="str">
            <v>55</v>
          </cell>
          <cell r="D151" t="str">
            <v>12:20 / Ст.4</v>
          </cell>
          <cell r="E151" t="str">
            <v>30.03</v>
          </cell>
          <cell r="F151" t="str">
            <v>12:20</v>
          </cell>
          <cell r="G151" t="str">
            <v>4</v>
          </cell>
          <cell r="H151" t="str">
            <v/>
          </cell>
          <cell r="I151" t="str">
            <v/>
          </cell>
          <cell r="J151">
            <v>0</v>
          </cell>
          <cell r="K151" t="e">
            <v>#N/A</v>
          </cell>
          <cell r="L151" t="str">
            <v>ДЕВУШКИ (1-32 место).</v>
          </cell>
        </row>
        <row r="152">
          <cell r="C152" t="str">
            <v>56</v>
          </cell>
          <cell r="D152" t="str">
            <v>10:30 / Ст.4</v>
          </cell>
          <cell r="E152" t="str">
            <v>30.03</v>
          </cell>
          <cell r="F152" t="str">
            <v>10:30</v>
          </cell>
          <cell r="G152" t="str">
            <v>4</v>
          </cell>
          <cell r="H152">
            <v>0</v>
          </cell>
          <cell r="I152" t="e">
            <v>#N/A</v>
          </cell>
          <cell r="J152">
            <v>0</v>
          </cell>
          <cell r="K152" t="e">
            <v>#N/A</v>
          </cell>
          <cell r="L152" t="str">
            <v>ДЕВУШКИ (1-32 место).</v>
          </cell>
        </row>
        <row r="153">
          <cell r="C153" t="str">
            <v>57</v>
          </cell>
          <cell r="D153" t="str">
            <v>10:30 / Ст.5</v>
          </cell>
          <cell r="E153" t="str">
            <v>30.03</v>
          </cell>
          <cell r="F153" t="str">
            <v>10:30</v>
          </cell>
          <cell r="G153" t="str">
            <v>5</v>
          </cell>
          <cell r="H153">
            <v>0</v>
          </cell>
          <cell r="I153" t="e">
            <v>#N/A</v>
          </cell>
          <cell r="J153">
            <v>0</v>
          </cell>
          <cell r="K153" t="e">
            <v>#N/A</v>
          </cell>
          <cell r="L153" t="str">
            <v>ДЕВУШКИ (1-32 место).</v>
          </cell>
        </row>
        <row r="154">
          <cell r="C154" t="str">
            <v>58</v>
          </cell>
          <cell r="D154" t="str">
            <v>11:40 / Ст.5</v>
          </cell>
          <cell r="E154" t="str">
            <v>31.03</v>
          </cell>
          <cell r="F154" t="str">
            <v>11:40</v>
          </cell>
          <cell r="G154" t="str">
            <v>5</v>
          </cell>
          <cell r="H154" t="str">
            <v/>
          </cell>
          <cell r="I154" t="str">
            <v/>
          </cell>
          <cell r="J154">
            <v>0</v>
          </cell>
          <cell r="K154" t="e">
            <v>#N/A</v>
          </cell>
          <cell r="L154" t="str">
            <v>ДЕВУШКИ (1-32 место).</v>
          </cell>
        </row>
        <row r="155">
          <cell r="C155" t="str">
            <v>59</v>
          </cell>
          <cell r="D155" t="str">
            <v>11:40 / Ст.4</v>
          </cell>
          <cell r="E155" t="str">
            <v>31.03</v>
          </cell>
          <cell r="F155" t="str">
            <v>11:40</v>
          </cell>
          <cell r="G155" t="str">
            <v>4</v>
          </cell>
          <cell r="H155" t="str">
            <v/>
          </cell>
          <cell r="I155" t="str">
            <v/>
          </cell>
          <cell r="J155">
            <v>0</v>
          </cell>
          <cell r="K155" t="e">
            <v>#N/A</v>
          </cell>
          <cell r="L155" t="str">
            <v>ДЕВУШКИ (1-32 место).</v>
          </cell>
        </row>
        <row r="156">
          <cell r="C156" t="str">
            <v>60</v>
          </cell>
          <cell r="D156" t="str">
            <v>14:30 / Ст. 2</v>
          </cell>
          <cell r="E156" t="str">
            <v>31.03</v>
          </cell>
          <cell r="F156" t="str">
            <v>14:30</v>
          </cell>
          <cell r="G156" t="str">
            <v> 2</v>
          </cell>
          <cell r="H156">
            <v>0</v>
          </cell>
          <cell r="I156" t="e">
            <v>#N/A</v>
          </cell>
          <cell r="J156">
            <v>0</v>
          </cell>
          <cell r="K156" t="e">
            <v>#N/A</v>
          </cell>
          <cell r="L156" t="str">
            <v>ДЕВУШКИ (1-32 место).</v>
          </cell>
        </row>
        <row r="157">
          <cell r="C157" t="str">
            <v>61</v>
          </cell>
          <cell r="D157" t="str">
            <v>12:30 / Ст.4</v>
          </cell>
          <cell r="E157" t="str">
            <v>31.03</v>
          </cell>
          <cell r="F157" t="str">
            <v>12:30</v>
          </cell>
          <cell r="G157" t="str">
            <v>4</v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>ДЕВУШКИ (1-32 место).</v>
          </cell>
        </row>
        <row r="158">
          <cell r="C158" t="str">
            <v>62</v>
          </cell>
          <cell r="D158" t="str">
            <v>12:30 / Ст.1</v>
          </cell>
          <cell r="E158" t="str">
            <v>31.03</v>
          </cell>
          <cell r="F158" t="str">
            <v>12:30</v>
          </cell>
          <cell r="G158" t="str">
            <v>1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>ДЕВУШКИ (1-32 место).</v>
          </cell>
        </row>
        <row r="159">
          <cell r="C159" t="str">
            <v>63</v>
          </cell>
          <cell r="D159" t="str">
            <v>10:30 / Ст.1</v>
          </cell>
          <cell r="E159" t="str">
            <v>30.03</v>
          </cell>
          <cell r="F159" t="str">
            <v>10:30</v>
          </cell>
          <cell r="G159" t="str">
            <v>1</v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>ДЕВУШКИ (1-32 место).</v>
          </cell>
        </row>
        <row r="160">
          <cell r="C160" t="str">
            <v>64</v>
          </cell>
          <cell r="D160" t="str">
            <v>10:30 / Ст.2</v>
          </cell>
          <cell r="E160" t="str">
            <v>30.03</v>
          </cell>
          <cell r="F160" t="str">
            <v>10:30</v>
          </cell>
          <cell r="G160" t="str">
            <v>2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>ДЕВУШКИ (1-32 место).</v>
          </cell>
        </row>
        <row r="161">
          <cell r="C161" t="str">
            <v>65</v>
          </cell>
          <cell r="D161" t="str">
            <v>11:40 / Ст.7</v>
          </cell>
          <cell r="E161" t="str">
            <v>30.03</v>
          </cell>
          <cell r="F161" t="str">
            <v>11:40</v>
          </cell>
          <cell r="G161" t="str">
            <v>7</v>
          </cell>
          <cell r="H161">
            <v>0</v>
          </cell>
          <cell r="I161" t="e">
            <v>#N/A</v>
          </cell>
          <cell r="J161">
            <v>0</v>
          </cell>
          <cell r="K161" t="e">
            <v>#N/A</v>
          </cell>
          <cell r="L161" t="str">
            <v>ДЕВУШКИ (1-32 место).</v>
          </cell>
        </row>
        <row r="162">
          <cell r="C162" t="str">
            <v>66</v>
          </cell>
          <cell r="D162" t="str">
            <v>11:40 / Ст.8</v>
          </cell>
          <cell r="E162" t="str">
            <v>30.03</v>
          </cell>
          <cell r="F162" t="str">
            <v>11:40</v>
          </cell>
          <cell r="G162" t="str">
            <v>8</v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>ДЕВУШКИ (1-32 место).</v>
          </cell>
        </row>
        <row r="163">
          <cell r="C163" t="str">
            <v>67</v>
          </cell>
          <cell r="D163" t="str">
            <v>10:30 / Ст.7</v>
          </cell>
          <cell r="E163" t="str">
            <v>30.03</v>
          </cell>
          <cell r="F163" t="str">
            <v>10:30</v>
          </cell>
          <cell r="G163" t="str">
            <v>7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>ДЕВУШКИ (1-32 место).</v>
          </cell>
        </row>
        <row r="164">
          <cell r="C164" t="str">
            <v>68</v>
          </cell>
          <cell r="D164" t="str">
            <v>10:30 / Ст.8</v>
          </cell>
          <cell r="E164" t="str">
            <v>30.03</v>
          </cell>
          <cell r="F164" t="str">
            <v>10:30</v>
          </cell>
          <cell r="G164" t="str">
            <v>8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>ДЕВУШКИ (1-32 место).</v>
          </cell>
        </row>
        <row r="165">
          <cell r="C165" t="str">
            <v>69</v>
          </cell>
          <cell r="D165" t="str">
            <v>11:40 / Ст.2</v>
          </cell>
          <cell r="E165" t="str">
            <v>30.03</v>
          </cell>
          <cell r="F165" t="str">
            <v>11:40</v>
          </cell>
          <cell r="G165" t="str">
            <v>2</v>
          </cell>
          <cell r="H165">
            <v>0</v>
          </cell>
          <cell r="I165" t="e">
            <v>#N/A</v>
          </cell>
          <cell r="J165">
            <v>0</v>
          </cell>
          <cell r="K165" t="e">
            <v>#N/A</v>
          </cell>
          <cell r="L165" t="str">
            <v>ДЕВУШКИ (1-32 место).</v>
          </cell>
        </row>
        <row r="166">
          <cell r="C166" t="str">
            <v>70</v>
          </cell>
          <cell r="D166" t="str">
            <v>11:40 / Ст.3</v>
          </cell>
          <cell r="E166" t="str">
            <v>31.03</v>
          </cell>
          <cell r="F166" t="str">
            <v>11:40</v>
          </cell>
          <cell r="G166" t="str">
            <v>3</v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>ДЕВУШКИ (1-32 место).</v>
          </cell>
        </row>
        <row r="167">
          <cell r="C167" t="str">
            <v>71</v>
          </cell>
          <cell r="D167" t="str">
            <v>10:40 / Ст.5</v>
          </cell>
          <cell r="E167" t="str">
            <v>30.03</v>
          </cell>
          <cell r="F167" t="str">
            <v>10:40</v>
          </cell>
          <cell r="G167" t="str">
            <v>5</v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>ДЕВУШКИ (1-32 место).</v>
          </cell>
        </row>
        <row r="168">
          <cell r="C168" t="str">
            <v>72</v>
          </cell>
          <cell r="D168" t="str">
            <v>10:40 / Ст.6</v>
          </cell>
          <cell r="E168" t="str">
            <v>30.03</v>
          </cell>
          <cell r="F168" t="str">
            <v>10:40</v>
          </cell>
          <cell r="G168" t="str">
            <v>6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>ДЕВУШКИ (1-32 место).</v>
          </cell>
        </row>
        <row r="169">
          <cell r="C169" t="str">
            <v>73</v>
          </cell>
          <cell r="D169" t="str">
            <v>10:40 / Ст.7</v>
          </cell>
          <cell r="E169" t="str">
            <v>30.03</v>
          </cell>
          <cell r="F169" t="str">
            <v>10:40</v>
          </cell>
          <cell r="G169" t="str">
            <v>7</v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>ДЕВУШКИ (1-32 место).</v>
          </cell>
        </row>
        <row r="170">
          <cell r="C170" t="str">
            <v>74</v>
          </cell>
          <cell r="D170" t="str">
            <v>10:40 / Ст.8</v>
          </cell>
          <cell r="E170" t="str">
            <v>30.03</v>
          </cell>
          <cell r="F170" t="str">
            <v>10:40</v>
          </cell>
          <cell r="G170" t="str">
            <v>8</v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>ДЕВУШКИ (1-32 место).</v>
          </cell>
        </row>
        <row r="171">
          <cell r="C171" t="str">
            <v>75</v>
          </cell>
          <cell r="D171" t="str">
            <v>13:00 / Ст.1</v>
          </cell>
          <cell r="E171" t="str">
            <v>30.03</v>
          </cell>
          <cell r="F171" t="str">
            <v>13:00</v>
          </cell>
          <cell r="G171" t="str">
            <v>1</v>
          </cell>
          <cell r="H171">
            <v>0</v>
          </cell>
          <cell r="I171" t="e">
            <v>#N/A</v>
          </cell>
          <cell r="J171">
            <v>0</v>
          </cell>
          <cell r="K171" t="e">
            <v>#N/A</v>
          </cell>
          <cell r="L171" t="str">
            <v>ДЕВУШКИ (1-32 место).</v>
          </cell>
        </row>
        <row r="172">
          <cell r="C172" t="str">
            <v>76</v>
          </cell>
          <cell r="D172" t="str">
            <v>13:00 / Ст.2</v>
          </cell>
          <cell r="E172" t="str">
            <v>30.03</v>
          </cell>
          <cell r="F172" t="str">
            <v>13:00</v>
          </cell>
          <cell r="G172" t="str">
            <v>2</v>
          </cell>
          <cell r="H172">
            <v>0</v>
          </cell>
          <cell r="I172" t="e">
            <v>#N/A</v>
          </cell>
          <cell r="J172">
            <v>0</v>
          </cell>
          <cell r="K172" t="e">
            <v>#N/A</v>
          </cell>
          <cell r="L172" t="str">
            <v>ДЕВУШКИ (1-32 место).</v>
          </cell>
        </row>
        <row r="173">
          <cell r="C173" t="str">
            <v>77</v>
          </cell>
          <cell r="D173" t="str">
            <v>14:00 / Ст.1</v>
          </cell>
          <cell r="E173" t="str">
            <v>30.03</v>
          </cell>
          <cell r="F173" t="str">
            <v>14:00</v>
          </cell>
          <cell r="G173" t="str">
            <v>1</v>
          </cell>
          <cell r="H173">
            <v>0</v>
          </cell>
          <cell r="I173" t="e">
            <v>#N/A</v>
          </cell>
          <cell r="J173">
            <v>0</v>
          </cell>
          <cell r="K173" t="e">
            <v>#N/A</v>
          </cell>
          <cell r="L173" t="str">
            <v>ДЕВУШКИ (1-32 место).</v>
          </cell>
        </row>
        <row r="174">
          <cell r="C174" t="str">
            <v>78</v>
          </cell>
          <cell r="D174" t="str">
            <v>14:00 / Ст.2</v>
          </cell>
          <cell r="E174" t="str">
            <v>30.03</v>
          </cell>
          <cell r="F174" t="str">
            <v>14:00</v>
          </cell>
          <cell r="G174" t="str">
            <v>2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>ДЕВУШКИ (1-32 место).</v>
          </cell>
        </row>
        <row r="175">
          <cell r="C175" t="str">
            <v>79</v>
          </cell>
          <cell r="D175" t="str">
            <v>13:00 / Ст.3</v>
          </cell>
          <cell r="E175" t="str">
            <v>30.03</v>
          </cell>
          <cell r="F175" t="str">
            <v>13:00</v>
          </cell>
          <cell r="G175" t="str">
            <v>3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>ДЕВУШКИ (1-32 место).</v>
          </cell>
        </row>
        <row r="176">
          <cell r="C176" t="str">
            <v>80</v>
          </cell>
          <cell r="D176" t="str">
            <v>13:00 / Ст.4</v>
          </cell>
          <cell r="E176" t="str">
            <v>30.03</v>
          </cell>
          <cell r="F176" t="str">
            <v>13:00</v>
          </cell>
          <cell r="G176" t="str">
            <v>4</v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>ДЕВУШКИ (1-32 место).</v>
          </cell>
        </row>
        <row r="177">
          <cell r="C177" t="str">
            <v>81</v>
          </cell>
          <cell r="D177" t="str">
            <v>14:00 / Ст.3</v>
          </cell>
          <cell r="E177" t="str">
            <v>30.03</v>
          </cell>
          <cell r="F177" t="str">
            <v>14:00</v>
          </cell>
          <cell r="G177" t="str">
            <v>3</v>
          </cell>
          <cell r="H177">
            <v>0</v>
          </cell>
          <cell r="I177" t="e">
            <v>#N/A</v>
          </cell>
          <cell r="J177">
            <v>0</v>
          </cell>
          <cell r="K177" t="e">
            <v>#N/A</v>
          </cell>
          <cell r="L177" t="str">
            <v>ДЕВУШКИ (1-32 место).</v>
          </cell>
        </row>
        <row r="178">
          <cell r="C178" t="str">
            <v>82</v>
          </cell>
          <cell r="D178" t="str">
            <v>14:00 / Ст.4</v>
          </cell>
          <cell r="E178" t="str">
            <v>30.03</v>
          </cell>
          <cell r="F178" t="str">
            <v>14:00</v>
          </cell>
          <cell r="G178" t="str">
            <v>4</v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>ДЕВУШКИ (1-32 место).</v>
          </cell>
        </row>
        <row r="179">
          <cell r="C179" t="str">
            <v>83</v>
          </cell>
          <cell r="D179" t="str">
            <v>10:00 / Ст.2</v>
          </cell>
          <cell r="E179" t="str">
            <v>30.03</v>
          </cell>
          <cell r="F179" t="str">
            <v>10:00</v>
          </cell>
          <cell r="G179" t="str">
            <v>2</v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>ДЕВУШКИ (1-32 место).</v>
          </cell>
        </row>
        <row r="180">
          <cell r="C180" t="str">
            <v>84</v>
          </cell>
          <cell r="D180" t="str">
            <v>10:00 / Ст.6</v>
          </cell>
          <cell r="E180" t="str">
            <v>30.03</v>
          </cell>
          <cell r="F180" t="str">
            <v>10:00</v>
          </cell>
          <cell r="G180" t="str">
            <v>6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>ДЕВУШКИ (1-32 место).</v>
          </cell>
        </row>
        <row r="181">
          <cell r="C181" t="str">
            <v>85</v>
          </cell>
          <cell r="D181" t="str">
            <v>10:00 / Ст.7</v>
          </cell>
          <cell r="E181" t="str">
            <v>30.03</v>
          </cell>
          <cell r="F181" t="str">
            <v>10:00</v>
          </cell>
          <cell r="G181" t="str">
            <v>7</v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>ДЕВУШКИ (1-32 место).</v>
          </cell>
        </row>
        <row r="182">
          <cell r="C182" t="str">
            <v>86</v>
          </cell>
          <cell r="D182" t="str">
            <v>10:00 / Ст.8</v>
          </cell>
          <cell r="E182" t="str">
            <v>30.03</v>
          </cell>
          <cell r="F182" t="str">
            <v>10:00</v>
          </cell>
          <cell r="G182" t="str">
            <v>8</v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>ДЕВУШКИ (1-32 место).</v>
          </cell>
        </row>
        <row r="183">
          <cell r="C183" t="str">
            <v>87</v>
          </cell>
          <cell r="D183" t="str">
            <v>11:10 / Ст.1</v>
          </cell>
          <cell r="E183" t="str">
            <v>30.03</v>
          </cell>
          <cell r="F183" t="str">
            <v>11:10</v>
          </cell>
          <cell r="G183" t="str">
            <v>1</v>
          </cell>
          <cell r="H183">
            <v>0</v>
          </cell>
          <cell r="I183" t="e">
            <v>#N/A</v>
          </cell>
          <cell r="J183">
            <v>0</v>
          </cell>
          <cell r="K183" t="e">
            <v>#N/A</v>
          </cell>
          <cell r="L183" t="str">
            <v>ДЕВУШКИ (1-32 место).</v>
          </cell>
        </row>
        <row r="184">
          <cell r="C184" t="str">
            <v>88</v>
          </cell>
          <cell r="D184" t="str">
            <v>11:10 / Ст.2</v>
          </cell>
          <cell r="E184" t="str">
            <v>30.03</v>
          </cell>
          <cell r="F184" t="str">
            <v>11:10</v>
          </cell>
          <cell r="G184" t="str">
            <v>2</v>
          </cell>
          <cell r="H184">
            <v>0</v>
          </cell>
          <cell r="I184" t="e">
            <v>#N/A</v>
          </cell>
          <cell r="J184">
            <v>0</v>
          </cell>
          <cell r="K184" t="e">
            <v>#N/A</v>
          </cell>
          <cell r="L184" t="str">
            <v>ДЕВУШКИ (1-32 место).</v>
          </cell>
        </row>
        <row r="185">
          <cell r="C185" t="str">
            <v>89</v>
          </cell>
          <cell r="D185" t="str">
            <v>13:30 / Ст.1</v>
          </cell>
          <cell r="E185" t="str">
            <v>30.03</v>
          </cell>
          <cell r="F185" t="str">
            <v>13:30</v>
          </cell>
          <cell r="G185" t="str">
            <v>1</v>
          </cell>
          <cell r="H185">
            <v>0</v>
          </cell>
          <cell r="I185" t="e">
            <v>#N/A</v>
          </cell>
          <cell r="J185">
            <v>0</v>
          </cell>
          <cell r="K185" t="e">
            <v>#N/A</v>
          </cell>
          <cell r="L185" t="str">
            <v>ДЕВУШКИ (1-32 место).</v>
          </cell>
        </row>
        <row r="186">
          <cell r="C186" t="str">
            <v>90</v>
          </cell>
          <cell r="D186" t="str">
            <v>13:30 / Ст.2</v>
          </cell>
          <cell r="E186" t="str">
            <v>30.03</v>
          </cell>
          <cell r="F186" t="str">
            <v>13:30</v>
          </cell>
          <cell r="G186" t="str">
            <v>2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>ДЕВУШКИ (1-32 место).</v>
          </cell>
        </row>
        <row r="187">
          <cell r="C187" t="str">
            <v>91</v>
          </cell>
          <cell r="D187" t="str">
            <v>11:10 / Ст.3</v>
          </cell>
          <cell r="E187" t="str">
            <v>30.03</v>
          </cell>
          <cell r="F187" t="str">
            <v>11:10</v>
          </cell>
          <cell r="G187" t="str">
            <v>3</v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>ДЕВУШКИ (1-32 место).</v>
          </cell>
        </row>
        <row r="188">
          <cell r="C188" t="str">
            <v>92</v>
          </cell>
          <cell r="D188" t="str">
            <v>11:10 / Ст.4</v>
          </cell>
          <cell r="E188" t="str">
            <v>30.03</v>
          </cell>
          <cell r="F188" t="str">
            <v>11:10</v>
          </cell>
          <cell r="G188" t="str">
            <v>4</v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>ДЕВУШКИ (1-32 место).</v>
          </cell>
        </row>
        <row r="189">
          <cell r="C189" t="str">
            <v>93</v>
          </cell>
          <cell r="D189" t="str">
            <v>13:30 / Ст.3</v>
          </cell>
          <cell r="E189" t="str">
            <v>30.03</v>
          </cell>
          <cell r="F189" t="str">
            <v>13:30</v>
          </cell>
          <cell r="G189" t="str">
            <v>3</v>
          </cell>
          <cell r="H189">
            <v>0</v>
          </cell>
          <cell r="I189" t="e">
            <v>#N/A</v>
          </cell>
          <cell r="J189">
            <v>0</v>
          </cell>
          <cell r="K189" t="e">
            <v>#N/A</v>
          </cell>
          <cell r="L189" t="str">
            <v>ДЕВУШКИ (1-32 место).</v>
          </cell>
        </row>
        <row r="190">
          <cell r="C190" t="str">
            <v>94</v>
          </cell>
          <cell r="D190" t="str">
            <v>13:30 / Ст.4</v>
          </cell>
          <cell r="E190" t="str">
            <v>30.03</v>
          </cell>
          <cell r="F190" t="str">
            <v>13:30</v>
          </cell>
          <cell r="G190" t="str">
            <v>4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>ДЕВУШКИ (1-32 место).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ю-92"/>
      <sheetName val="д-92"/>
      <sheetName val="Список уч-ов"/>
      <sheetName val="Девушки гр."/>
      <sheetName val="Д гр_для множ"/>
      <sheetName val="Юноши гр."/>
      <sheetName val="Юноши гр. (2)"/>
      <sheetName val="Протокол гр."/>
      <sheetName val="Бегунок гр"/>
      <sheetName val="Места в группе"/>
      <sheetName val="1_Финал-дев"/>
      <sheetName val="1_Финал-юн"/>
      <sheetName val="Протокол финал"/>
      <sheetName val="Бегунок финал"/>
      <sheetName val="Бегунок-чистый"/>
      <sheetName val="2_Финал-юн"/>
      <sheetName val="2_Финал-дев"/>
      <sheetName val="Финальные результаты"/>
      <sheetName val="КвалификацияДевушки"/>
    </sheetNames>
    <sheetDataSet>
      <sheetData sheetId="2">
        <row r="75">
          <cell r="H75" t="str">
            <v>судья МК Малова Г.Е.</v>
          </cell>
        </row>
        <row r="77">
          <cell r="H77" t="str">
            <v>судья ВК  Куринец Е.А.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54"/>
  <sheetViews>
    <sheetView view="pageBreakPreview" zoomScaleSheetLayoutView="100" zoomScalePageLayoutView="0" workbookViewId="0" topLeftCell="A1">
      <pane ySplit="2" topLeftCell="A66" activePane="bottomLeft" state="frozen"/>
      <selection pane="topLeft" activeCell="B1" sqref="B1"/>
      <selection pane="bottomLeft" activeCell="C126" sqref="C126"/>
    </sheetView>
  </sheetViews>
  <sheetFormatPr defaultColWidth="9.00390625" defaultRowHeight="12.75" outlineLevelRow="1" outlineLevelCol="2"/>
  <cols>
    <col min="1" max="1" width="5.00390625" style="195" customWidth="1" outlineLevel="1"/>
    <col min="2" max="2" width="4.75390625" style="0" customWidth="1"/>
    <col min="3" max="3" width="28.00390625" style="0" customWidth="1"/>
    <col min="4" max="4" width="14.25390625" style="196" customWidth="1"/>
    <col min="5" max="5" width="11.00390625" style="0" customWidth="1"/>
    <col min="6" max="6" width="24.125" style="281" customWidth="1"/>
    <col min="7" max="7" width="30.375" style="281" customWidth="1" outlineLevel="1"/>
    <col min="8" max="8" width="34.125" style="281" customWidth="1"/>
    <col min="9" max="9" width="17.25390625" style="0" hidden="1" customWidth="1" outlineLevel="2"/>
    <col min="10" max="10" width="11.125" style="0" hidden="1" customWidth="1" outlineLevel="2"/>
    <col min="11" max="11" width="13.875" style="0" hidden="1" customWidth="1" outlineLevel="2"/>
    <col min="12" max="12" width="9.125" style="0" customWidth="1" collapsed="1"/>
  </cols>
  <sheetData>
    <row r="1" spans="1:8" ht="15.75" customHeight="1">
      <c r="A1" s="461" t="s">
        <v>172</v>
      </c>
      <c r="B1" s="462"/>
      <c r="C1" s="462"/>
      <c r="D1" s="462"/>
      <c r="E1" s="462"/>
      <c r="F1" s="462"/>
      <c r="G1" s="462"/>
      <c r="H1" s="462"/>
    </row>
    <row r="2" spans="1:8" ht="15.75" customHeight="1" thickBot="1">
      <c r="A2" s="463" t="s">
        <v>175</v>
      </c>
      <c r="B2" s="464"/>
      <c r="C2" s="464"/>
      <c r="D2" s="464"/>
      <c r="E2" s="464"/>
      <c r="F2" s="464"/>
      <c r="G2" s="464"/>
      <c r="H2" s="464"/>
    </row>
    <row r="3" spans="1:8" ht="19.5" customHeight="1">
      <c r="A3" s="468"/>
      <c r="B3" s="468"/>
      <c r="C3" s="468"/>
      <c r="D3" s="468"/>
      <c r="E3" s="468"/>
      <c r="F3" s="468"/>
      <c r="G3" s="468"/>
      <c r="H3" s="468"/>
    </row>
    <row r="4" spans="2:8" ht="12.75" customHeight="1">
      <c r="B4" s="465" t="s">
        <v>135</v>
      </c>
      <c r="C4" s="465"/>
      <c r="D4" s="465"/>
      <c r="E4" s="465"/>
      <c r="F4" s="465"/>
      <c r="G4" s="465"/>
      <c r="H4" s="465"/>
    </row>
    <row r="5" spans="1:8" ht="15.75" customHeight="1">
      <c r="A5" s="466" t="s">
        <v>136</v>
      </c>
      <c r="B5" s="467"/>
      <c r="C5" s="467"/>
      <c r="D5" s="467"/>
      <c r="E5" s="467"/>
      <c r="F5" s="467"/>
      <c r="G5" s="467"/>
      <c r="H5" s="467"/>
    </row>
    <row r="6" ht="9" customHeight="1"/>
    <row r="7" ht="13.5" customHeight="1" thickBot="1"/>
    <row r="8" spans="2:8" ht="33" customHeight="1" thickBot="1" thickTop="1">
      <c r="B8" s="197" t="s">
        <v>0</v>
      </c>
      <c r="C8" s="303" t="s">
        <v>18</v>
      </c>
      <c r="D8" s="199" t="s">
        <v>19</v>
      </c>
      <c r="E8" s="198" t="s">
        <v>3</v>
      </c>
      <c r="F8" s="197" t="s">
        <v>2</v>
      </c>
      <c r="G8" s="197" t="s">
        <v>144</v>
      </c>
      <c r="H8" s="200" t="s">
        <v>20</v>
      </c>
    </row>
    <row r="9" spans="1:11" ht="15" customHeight="1" thickTop="1">
      <c r="A9" s="201">
        <v>1</v>
      </c>
      <c r="B9" s="304" t="s">
        <v>21</v>
      </c>
      <c r="C9" s="305" t="s">
        <v>186</v>
      </c>
      <c r="D9" s="306" t="s">
        <v>187</v>
      </c>
      <c r="E9" s="204">
        <v>1043</v>
      </c>
      <c r="F9" s="282" t="s">
        <v>188</v>
      </c>
      <c r="G9" s="282" t="s">
        <v>189</v>
      </c>
      <c r="H9" s="283" t="s">
        <v>190</v>
      </c>
      <c r="I9" s="205" t="str">
        <f>MID(C9,1,SEARCH(" ",C9)-1)</f>
        <v>ЖЕЛУБЕНКОВ</v>
      </c>
      <c r="J9" s="205" t="str">
        <f>MID(C9,SEARCH(" ",C9)+1,1)</f>
        <v>А</v>
      </c>
      <c r="K9" s="205" t="str">
        <f>CONCATENATE(I9," ",J9,".")</f>
        <v>ЖЕЛУБЕНКОВ А.</v>
      </c>
    </row>
    <row r="10" spans="1:11" ht="15" customHeight="1">
      <c r="A10" s="201">
        <v>2</v>
      </c>
      <c r="B10" s="307" t="s">
        <v>22</v>
      </c>
      <c r="C10" s="308" t="s">
        <v>191</v>
      </c>
      <c r="D10" s="209" t="s">
        <v>192</v>
      </c>
      <c r="E10" s="204">
        <v>1026</v>
      </c>
      <c r="F10" s="282" t="s">
        <v>193</v>
      </c>
      <c r="G10" s="282" t="s">
        <v>194</v>
      </c>
      <c r="H10" s="284" t="s">
        <v>195</v>
      </c>
      <c r="I10" s="205" t="str">
        <f aca="true" t="shared" si="0" ref="I10:I72">MID(C10,1,SEARCH(" ",C10)-1)</f>
        <v>ГАДИЕВ</v>
      </c>
      <c r="J10" s="205" t="str">
        <f aca="true" t="shared" si="1" ref="J10:J72">MID(C10,SEARCH(" ",C10)+1,1)</f>
        <v>В</v>
      </c>
      <c r="K10" s="205" t="str">
        <f aca="true" t="shared" si="2" ref="K10:K72">CONCATENATE(I10," ",J10,".")</f>
        <v>ГАДИЕВ В.</v>
      </c>
    </row>
    <row r="11" spans="1:11" ht="15" customHeight="1">
      <c r="A11" s="201">
        <v>3</v>
      </c>
      <c r="B11" s="307" t="s">
        <v>23</v>
      </c>
      <c r="C11" s="308" t="s">
        <v>196</v>
      </c>
      <c r="D11" s="209" t="s">
        <v>197</v>
      </c>
      <c r="E11" s="204">
        <v>987</v>
      </c>
      <c r="F11" s="282" t="s">
        <v>198</v>
      </c>
      <c r="G11" s="282" t="s">
        <v>207</v>
      </c>
      <c r="H11" s="284" t="s">
        <v>200</v>
      </c>
      <c r="I11" s="205" t="str">
        <f t="shared" si="0"/>
        <v>ВНУКОВ</v>
      </c>
      <c r="J11" s="205" t="str">
        <f t="shared" si="1"/>
        <v>А</v>
      </c>
      <c r="K11" s="205" t="str">
        <f t="shared" si="2"/>
        <v>ВНУКОВ А.</v>
      </c>
    </row>
    <row r="12" spans="1:11" ht="15" customHeight="1">
      <c r="A12" s="201">
        <v>4</v>
      </c>
      <c r="B12" s="307" t="s">
        <v>24</v>
      </c>
      <c r="C12" s="305" t="s">
        <v>201</v>
      </c>
      <c r="D12" s="306" t="s">
        <v>202</v>
      </c>
      <c r="E12" s="204">
        <v>974</v>
      </c>
      <c r="F12" s="282" t="s">
        <v>203</v>
      </c>
      <c r="G12" s="282" t="s">
        <v>199</v>
      </c>
      <c r="H12" s="284" t="s">
        <v>204</v>
      </c>
      <c r="I12" s="205" t="str">
        <f t="shared" si="0"/>
        <v>КУИМОВ</v>
      </c>
      <c r="J12" s="205" t="str">
        <f t="shared" si="1"/>
        <v>Ф</v>
      </c>
      <c r="K12" s="205" t="str">
        <f t="shared" si="2"/>
        <v>КУИМОВ Ф.</v>
      </c>
    </row>
    <row r="13" spans="1:11" ht="15" customHeight="1">
      <c r="A13" s="201">
        <v>5</v>
      </c>
      <c r="B13" s="206" t="s">
        <v>25</v>
      </c>
      <c r="C13" s="305" t="s">
        <v>205</v>
      </c>
      <c r="D13" s="306" t="s">
        <v>206</v>
      </c>
      <c r="E13" s="204">
        <v>960</v>
      </c>
      <c r="F13" s="282" t="s">
        <v>198</v>
      </c>
      <c r="G13" s="282" t="s">
        <v>207</v>
      </c>
      <c r="H13" s="291" t="s">
        <v>208</v>
      </c>
      <c r="I13" s="205" t="str">
        <f t="shared" si="0"/>
        <v>БЕЛИКОВ</v>
      </c>
      <c r="J13" s="205" t="str">
        <f t="shared" si="1"/>
        <v>М</v>
      </c>
      <c r="K13" s="205" t="str">
        <f t="shared" si="2"/>
        <v>БЕЛИКОВ М.</v>
      </c>
    </row>
    <row r="14" spans="1:11" ht="15" customHeight="1">
      <c r="A14" s="201">
        <v>6</v>
      </c>
      <c r="B14" s="307" t="s">
        <v>26</v>
      </c>
      <c r="C14" s="308" t="s">
        <v>209</v>
      </c>
      <c r="D14" s="209" t="s">
        <v>210</v>
      </c>
      <c r="E14" s="204">
        <v>951</v>
      </c>
      <c r="F14" s="282" t="s">
        <v>211</v>
      </c>
      <c r="G14" s="282" t="s">
        <v>212</v>
      </c>
      <c r="H14" s="284" t="s">
        <v>213</v>
      </c>
      <c r="I14" s="205" t="str">
        <f t="shared" si="0"/>
        <v>КИРИЛЛОВ</v>
      </c>
      <c r="J14" s="205" t="str">
        <f t="shared" si="1"/>
        <v>Н</v>
      </c>
      <c r="K14" s="205" t="str">
        <f t="shared" si="2"/>
        <v>КИРИЛЛОВ Н.</v>
      </c>
    </row>
    <row r="15" spans="1:11" ht="15" customHeight="1">
      <c r="A15" s="201">
        <v>7</v>
      </c>
      <c r="B15" s="307" t="s">
        <v>27</v>
      </c>
      <c r="C15" s="308" t="s">
        <v>214</v>
      </c>
      <c r="D15" s="209" t="s">
        <v>215</v>
      </c>
      <c r="E15" s="204">
        <v>944</v>
      </c>
      <c r="F15" s="282" t="s">
        <v>216</v>
      </c>
      <c r="G15" s="282" t="s">
        <v>217</v>
      </c>
      <c r="H15" s="284" t="s">
        <v>218</v>
      </c>
      <c r="I15" s="205" t="str">
        <f t="shared" si="0"/>
        <v>ШАМИН</v>
      </c>
      <c r="J15" s="205" t="str">
        <f t="shared" si="1"/>
        <v>И</v>
      </c>
      <c r="K15" s="205" t="str">
        <f t="shared" si="2"/>
        <v>ШАМИН И.</v>
      </c>
    </row>
    <row r="16" spans="1:11" ht="15" customHeight="1">
      <c r="A16" s="201">
        <v>8</v>
      </c>
      <c r="B16" s="206" t="s">
        <v>28</v>
      </c>
      <c r="C16" s="207" t="s">
        <v>219</v>
      </c>
      <c r="D16" s="209" t="s">
        <v>220</v>
      </c>
      <c r="E16" s="204">
        <v>931</v>
      </c>
      <c r="F16" s="282" t="s">
        <v>221</v>
      </c>
      <c r="G16" s="282" t="s">
        <v>222</v>
      </c>
      <c r="H16" s="284" t="s">
        <v>223</v>
      </c>
      <c r="I16" s="205" t="str">
        <f t="shared" si="0"/>
        <v>ЦЫБИН</v>
      </c>
      <c r="J16" s="205" t="str">
        <f t="shared" si="1"/>
        <v>А</v>
      </c>
      <c r="K16" s="205" t="str">
        <f t="shared" si="2"/>
        <v>ЦЫБИН А.</v>
      </c>
    </row>
    <row r="17" spans="1:11" ht="15" customHeight="1">
      <c r="A17" s="201">
        <v>9</v>
      </c>
      <c r="B17" s="307" t="s">
        <v>29</v>
      </c>
      <c r="C17" s="308" t="s">
        <v>224</v>
      </c>
      <c r="D17" s="209" t="s">
        <v>225</v>
      </c>
      <c r="E17" s="204">
        <v>918</v>
      </c>
      <c r="F17" s="282" t="s">
        <v>198</v>
      </c>
      <c r="G17" s="282" t="s">
        <v>207</v>
      </c>
      <c r="H17" s="284" t="s">
        <v>226</v>
      </c>
      <c r="I17" s="205" t="str">
        <f t="shared" si="0"/>
        <v>ЩЕТИНКИН</v>
      </c>
      <c r="J17" s="205" t="str">
        <f t="shared" si="1"/>
        <v>К</v>
      </c>
      <c r="K17" s="205" t="str">
        <f t="shared" si="2"/>
        <v>ЩЕТИНКИН К.</v>
      </c>
    </row>
    <row r="18" spans="1:11" ht="15" customHeight="1">
      <c r="A18" s="201">
        <v>10</v>
      </c>
      <c r="B18" s="206" t="s">
        <v>30</v>
      </c>
      <c r="C18" s="309" t="s">
        <v>227</v>
      </c>
      <c r="D18" s="209" t="s">
        <v>228</v>
      </c>
      <c r="E18" s="204">
        <v>911</v>
      </c>
      <c r="F18" s="282" t="s">
        <v>211</v>
      </c>
      <c r="G18" s="282" t="s">
        <v>212</v>
      </c>
      <c r="H18" s="284" t="s">
        <v>229</v>
      </c>
      <c r="I18" s="205" t="str">
        <f t="shared" si="0"/>
        <v>ТИМОФЕЕВ</v>
      </c>
      <c r="J18" s="205" t="str">
        <f t="shared" si="1"/>
        <v>Ф</v>
      </c>
      <c r="K18" s="205" t="str">
        <f t="shared" si="2"/>
        <v>ТИМОФЕЕВ Ф.</v>
      </c>
    </row>
    <row r="19" spans="1:11" ht="15" customHeight="1">
      <c r="A19" s="201">
        <v>11</v>
      </c>
      <c r="B19" s="206" t="s">
        <v>31</v>
      </c>
      <c r="C19" s="309" t="s">
        <v>230</v>
      </c>
      <c r="D19" s="209" t="s">
        <v>231</v>
      </c>
      <c r="E19" s="208">
        <v>870</v>
      </c>
      <c r="F19" s="310" t="s">
        <v>203</v>
      </c>
      <c r="G19" s="282" t="s">
        <v>199</v>
      </c>
      <c r="H19" s="286" t="s">
        <v>204</v>
      </c>
      <c r="I19" s="205" t="str">
        <f t="shared" si="0"/>
        <v>ПЕТУХОВ</v>
      </c>
      <c r="J19" s="205" t="str">
        <f t="shared" si="1"/>
        <v>А</v>
      </c>
      <c r="K19" s="205" t="str">
        <f t="shared" si="2"/>
        <v>ПЕТУХОВ А.</v>
      </c>
    </row>
    <row r="20" spans="1:11" ht="15" customHeight="1">
      <c r="A20" s="201">
        <v>12</v>
      </c>
      <c r="B20" s="307" t="s">
        <v>32</v>
      </c>
      <c r="C20" s="308" t="s">
        <v>232</v>
      </c>
      <c r="D20" s="209" t="s">
        <v>233</v>
      </c>
      <c r="E20" s="204">
        <v>854</v>
      </c>
      <c r="F20" s="282" t="s">
        <v>234</v>
      </c>
      <c r="G20" s="282" t="s">
        <v>235</v>
      </c>
      <c r="H20" s="284" t="s">
        <v>236</v>
      </c>
      <c r="I20" s="205" t="str">
        <f t="shared" si="0"/>
        <v>ВОРОБЬЕВ</v>
      </c>
      <c r="J20" s="205" t="str">
        <f t="shared" si="1"/>
        <v>К</v>
      </c>
      <c r="K20" s="205" t="str">
        <f t="shared" si="2"/>
        <v>ВОРОБЬЕВ К.</v>
      </c>
    </row>
    <row r="21" spans="1:11" ht="15" customHeight="1">
      <c r="A21" s="201">
        <v>13</v>
      </c>
      <c r="B21" s="307" t="s">
        <v>33</v>
      </c>
      <c r="C21" s="308" t="s">
        <v>237</v>
      </c>
      <c r="D21" s="209" t="s">
        <v>238</v>
      </c>
      <c r="E21" s="204">
        <v>848</v>
      </c>
      <c r="F21" s="282" t="s">
        <v>211</v>
      </c>
      <c r="G21" s="282" t="s">
        <v>212</v>
      </c>
      <c r="H21" s="284" t="s">
        <v>239</v>
      </c>
      <c r="I21" s="205" t="str">
        <f t="shared" si="0"/>
        <v>ГРИШЕНИН</v>
      </c>
      <c r="J21" s="205" t="str">
        <f t="shared" si="1"/>
        <v>Д</v>
      </c>
      <c r="K21" s="205" t="str">
        <f t="shared" si="2"/>
        <v>ГРИШЕНИН Д.</v>
      </c>
    </row>
    <row r="22" spans="1:11" ht="15" customHeight="1">
      <c r="A22" s="201">
        <v>14</v>
      </c>
      <c r="B22" s="307" t="s">
        <v>34</v>
      </c>
      <c r="C22" s="308" t="s">
        <v>240</v>
      </c>
      <c r="D22" s="209" t="s">
        <v>241</v>
      </c>
      <c r="E22" s="204">
        <v>846</v>
      </c>
      <c r="F22" s="282" t="s">
        <v>203</v>
      </c>
      <c r="G22" s="282" t="s">
        <v>199</v>
      </c>
      <c r="H22" s="284" t="s">
        <v>204</v>
      </c>
      <c r="I22" s="205" t="str">
        <f t="shared" si="0"/>
        <v>ШАКУТИН</v>
      </c>
      <c r="J22" s="205" t="str">
        <f t="shared" si="1"/>
        <v>С</v>
      </c>
      <c r="K22" s="205" t="str">
        <f t="shared" si="2"/>
        <v>ШАКУТИН С.</v>
      </c>
    </row>
    <row r="23" spans="1:11" ht="15" customHeight="1">
      <c r="A23" s="201">
        <v>15</v>
      </c>
      <c r="B23" s="307" t="s">
        <v>35</v>
      </c>
      <c r="C23" s="305" t="s">
        <v>242</v>
      </c>
      <c r="D23" s="306" t="s">
        <v>243</v>
      </c>
      <c r="E23" s="204">
        <v>844</v>
      </c>
      <c r="F23" s="282" t="s">
        <v>221</v>
      </c>
      <c r="G23" s="282" t="s">
        <v>222</v>
      </c>
      <c r="H23" s="284" t="s">
        <v>244</v>
      </c>
      <c r="I23" s="205" t="str">
        <f t="shared" si="0"/>
        <v>КОТЛЯРОВ</v>
      </c>
      <c r="J23" s="205" t="str">
        <f t="shared" si="1"/>
        <v>Н</v>
      </c>
      <c r="K23" s="205" t="str">
        <f t="shared" si="2"/>
        <v>КОТЛЯРОВ Н.</v>
      </c>
    </row>
    <row r="24" spans="1:11" ht="15" customHeight="1">
      <c r="A24" s="201">
        <v>16</v>
      </c>
      <c r="B24" s="307" t="s">
        <v>36</v>
      </c>
      <c r="C24" s="308" t="s">
        <v>245</v>
      </c>
      <c r="D24" s="209" t="s">
        <v>246</v>
      </c>
      <c r="E24" s="204">
        <v>841</v>
      </c>
      <c r="F24" s="282" t="s">
        <v>211</v>
      </c>
      <c r="G24" s="282" t="s">
        <v>212</v>
      </c>
      <c r="H24" s="284" t="s">
        <v>247</v>
      </c>
      <c r="I24" s="205" t="str">
        <f t="shared" si="0"/>
        <v>ЕЛИЗАРОВ</v>
      </c>
      <c r="J24" s="205" t="str">
        <f t="shared" si="1"/>
        <v>С</v>
      </c>
      <c r="K24" s="205" t="str">
        <f t="shared" si="2"/>
        <v>ЕЛИЗАРОВ С.</v>
      </c>
    </row>
    <row r="25" spans="1:11" ht="15" customHeight="1">
      <c r="A25" s="201">
        <v>17</v>
      </c>
      <c r="B25" s="307" t="s">
        <v>37</v>
      </c>
      <c r="C25" s="308" t="s">
        <v>248</v>
      </c>
      <c r="D25" s="209" t="s">
        <v>249</v>
      </c>
      <c r="E25" s="204">
        <v>812</v>
      </c>
      <c r="F25" s="282" t="s">
        <v>193</v>
      </c>
      <c r="G25" s="282" t="s">
        <v>194</v>
      </c>
      <c r="H25" s="284" t="s">
        <v>195</v>
      </c>
      <c r="I25" s="205" t="str">
        <f t="shared" si="0"/>
        <v>ШАТАЛКИН</v>
      </c>
      <c r="J25" s="205" t="str">
        <f t="shared" si="1"/>
        <v>М</v>
      </c>
      <c r="K25" s="205" t="str">
        <f t="shared" si="2"/>
        <v>ШАТАЛКИН М.</v>
      </c>
    </row>
    <row r="26" spans="1:11" ht="15" customHeight="1">
      <c r="A26" s="201">
        <v>18</v>
      </c>
      <c r="B26" s="307" t="s">
        <v>38</v>
      </c>
      <c r="C26" s="308" t="s">
        <v>250</v>
      </c>
      <c r="D26" s="209" t="s">
        <v>251</v>
      </c>
      <c r="E26" s="204">
        <v>806</v>
      </c>
      <c r="F26" s="282" t="s">
        <v>252</v>
      </c>
      <c r="G26" s="282" t="s">
        <v>253</v>
      </c>
      <c r="H26" s="284" t="s">
        <v>254</v>
      </c>
      <c r="I26" s="205" t="str">
        <f t="shared" si="0"/>
        <v>ГРУЗДОВ</v>
      </c>
      <c r="J26" s="205" t="str">
        <f t="shared" si="1"/>
        <v>Е</v>
      </c>
      <c r="K26" s="205" t="str">
        <f t="shared" si="2"/>
        <v>ГРУЗДОВ Е.</v>
      </c>
    </row>
    <row r="27" spans="1:11" ht="15" customHeight="1">
      <c r="A27" s="201">
        <v>19</v>
      </c>
      <c r="B27" s="206" t="s">
        <v>39</v>
      </c>
      <c r="C27" s="207" t="s">
        <v>255</v>
      </c>
      <c r="D27" s="209" t="s">
        <v>256</v>
      </c>
      <c r="E27" s="204">
        <v>786</v>
      </c>
      <c r="F27" s="282" t="s">
        <v>193</v>
      </c>
      <c r="G27" s="282" t="s">
        <v>194</v>
      </c>
      <c r="H27" s="284" t="s">
        <v>195</v>
      </c>
      <c r="I27" s="205" t="str">
        <f t="shared" si="0"/>
        <v>ТИМИН</v>
      </c>
      <c r="J27" s="205" t="str">
        <f t="shared" si="1"/>
        <v>Е</v>
      </c>
      <c r="K27" s="205" t="str">
        <f t="shared" si="2"/>
        <v>ТИМИН Е.</v>
      </c>
    </row>
    <row r="28" spans="1:11" ht="15" customHeight="1">
      <c r="A28" s="201">
        <v>20</v>
      </c>
      <c r="B28" s="206" t="s">
        <v>40</v>
      </c>
      <c r="C28" s="207" t="s">
        <v>257</v>
      </c>
      <c r="D28" s="209" t="s">
        <v>258</v>
      </c>
      <c r="E28" s="204">
        <v>752</v>
      </c>
      <c r="F28" s="282" t="s">
        <v>198</v>
      </c>
      <c r="G28" s="282" t="s">
        <v>207</v>
      </c>
      <c r="H28" s="284" t="s">
        <v>208</v>
      </c>
      <c r="I28" s="205" t="str">
        <f t="shared" si="0"/>
        <v>СЕМЕРИКОВ</v>
      </c>
      <c r="J28" s="205" t="str">
        <f t="shared" si="1"/>
        <v>К</v>
      </c>
      <c r="K28" s="205" t="str">
        <f t="shared" si="2"/>
        <v>СЕМЕРИКОВ К.</v>
      </c>
    </row>
    <row r="29" spans="1:11" ht="15" customHeight="1">
      <c r="A29" s="201">
        <v>21</v>
      </c>
      <c r="B29" s="307" t="s">
        <v>41</v>
      </c>
      <c r="C29" s="311" t="s">
        <v>259</v>
      </c>
      <c r="D29" s="209" t="s">
        <v>260</v>
      </c>
      <c r="E29" s="204">
        <v>747</v>
      </c>
      <c r="F29" s="282" t="s">
        <v>211</v>
      </c>
      <c r="G29" s="282" t="s">
        <v>212</v>
      </c>
      <c r="H29" s="284" t="s">
        <v>261</v>
      </c>
      <c r="I29" s="205" t="str">
        <f t="shared" si="0"/>
        <v>САВИНОВ</v>
      </c>
      <c r="J29" s="205" t="str">
        <f t="shared" si="1"/>
        <v>М</v>
      </c>
      <c r="K29" s="205" t="str">
        <f t="shared" si="2"/>
        <v>САВИНОВ М.</v>
      </c>
    </row>
    <row r="30" spans="1:11" ht="15" customHeight="1">
      <c r="A30" s="201">
        <v>22</v>
      </c>
      <c r="B30" s="307" t="s">
        <v>42</v>
      </c>
      <c r="C30" s="422" t="s">
        <v>262</v>
      </c>
      <c r="D30" s="209" t="s">
        <v>263</v>
      </c>
      <c r="E30" s="204">
        <v>742</v>
      </c>
      <c r="F30" s="282" t="s">
        <v>211</v>
      </c>
      <c r="G30" s="282" t="s">
        <v>212</v>
      </c>
      <c r="H30" s="284" t="s">
        <v>213</v>
      </c>
      <c r="I30" s="205" t="str">
        <f t="shared" si="0"/>
        <v>ТИМОШИН</v>
      </c>
      <c r="J30" s="205" t="str">
        <f t="shared" si="1"/>
        <v>Б</v>
      </c>
      <c r="K30" s="205" t="str">
        <f t="shared" si="2"/>
        <v>ТИМОШИН Б.</v>
      </c>
    </row>
    <row r="31" spans="1:11" ht="15" customHeight="1">
      <c r="A31" s="201">
        <v>23</v>
      </c>
      <c r="B31" s="307" t="s">
        <v>43</v>
      </c>
      <c r="C31" s="311" t="s">
        <v>264</v>
      </c>
      <c r="D31" s="209" t="s">
        <v>265</v>
      </c>
      <c r="E31" s="204">
        <v>724</v>
      </c>
      <c r="F31" s="282" t="s">
        <v>266</v>
      </c>
      <c r="G31" s="282" t="s">
        <v>194</v>
      </c>
      <c r="H31" s="284" t="s">
        <v>267</v>
      </c>
      <c r="I31" s="205" t="str">
        <f t="shared" si="0"/>
        <v>ПАМШЕВ</v>
      </c>
      <c r="J31" s="205" t="str">
        <f t="shared" si="1"/>
        <v>Н</v>
      </c>
      <c r="K31" s="205" t="str">
        <f t="shared" si="2"/>
        <v>ПАМШЕВ Н.</v>
      </c>
    </row>
    <row r="32" spans="1:11" ht="15" customHeight="1">
      <c r="A32" s="201">
        <v>24</v>
      </c>
      <c r="B32" s="307" t="s">
        <v>44</v>
      </c>
      <c r="C32" s="308" t="s">
        <v>268</v>
      </c>
      <c r="D32" s="209" t="s">
        <v>269</v>
      </c>
      <c r="E32" s="204">
        <v>722</v>
      </c>
      <c r="F32" s="282" t="s">
        <v>270</v>
      </c>
      <c r="G32" s="282" t="s">
        <v>189</v>
      </c>
      <c r="H32" s="284" t="s">
        <v>271</v>
      </c>
      <c r="I32" s="205" t="str">
        <f t="shared" si="0"/>
        <v>МИТРОФАНОВ</v>
      </c>
      <c r="J32" s="205" t="str">
        <f t="shared" si="1"/>
        <v>И</v>
      </c>
      <c r="K32" s="205" t="str">
        <f t="shared" si="2"/>
        <v>МИТРОФАНОВ И.</v>
      </c>
    </row>
    <row r="33" spans="1:11" ht="15" customHeight="1">
      <c r="A33" s="201">
        <v>25</v>
      </c>
      <c r="B33" s="206" t="s">
        <v>45</v>
      </c>
      <c r="C33" s="207" t="s">
        <v>272</v>
      </c>
      <c r="D33" s="209" t="s">
        <v>273</v>
      </c>
      <c r="E33" s="204">
        <v>721</v>
      </c>
      <c r="F33" s="282" t="s">
        <v>274</v>
      </c>
      <c r="G33" s="282" t="s">
        <v>275</v>
      </c>
      <c r="H33" s="284" t="s">
        <v>276</v>
      </c>
      <c r="I33" s="205" t="str">
        <f t="shared" si="0"/>
        <v>ПИНЯСКИН</v>
      </c>
      <c r="J33" s="205" t="str">
        <f t="shared" si="1"/>
        <v>В</v>
      </c>
      <c r="K33" s="205" t="str">
        <f t="shared" si="2"/>
        <v>ПИНЯСКИН В.</v>
      </c>
    </row>
    <row r="34" spans="1:11" ht="15" customHeight="1">
      <c r="A34" s="201">
        <v>26</v>
      </c>
      <c r="B34" s="307" t="s">
        <v>46</v>
      </c>
      <c r="C34" s="305" t="s">
        <v>277</v>
      </c>
      <c r="D34" s="306" t="s">
        <v>278</v>
      </c>
      <c r="E34" s="204">
        <v>715</v>
      </c>
      <c r="F34" s="282" t="s">
        <v>203</v>
      </c>
      <c r="G34" s="282" t="s">
        <v>199</v>
      </c>
      <c r="H34" s="284" t="s">
        <v>279</v>
      </c>
      <c r="I34" s="205" t="str">
        <f t="shared" si="0"/>
        <v>ШЕРСТЯНЫХ</v>
      </c>
      <c r="J34" s="205" t="str">
        <f t="shared" si="1"/>
        <v>А</v>
      </c>
      <c r="K34" s="205" t="str">
        <f t="shared" si="2"/>
        <v>ШЕРСТЯНЫХ А.</v>
      </c>
    </row>
    <row r="35" spans="1:11" ht="15" customHeight="1">
      <c r="A35" s="201">
        <v>27</v>
      </c>
      <c r="B35" s="307" t="s">
        <v>47</v>
      </c>
      <c r="C35" s="308" t="s">
        <v>280</v>
      </c>
      <c r="D35" s="209" t="s">
        <v>281</v>
      </c>
      <c r="E35" s="204">
        <v>697</v>
      </c>
      <c r="F35" s="282" t="s">
        <v>211</v>
      </c>
      <c r="G35" s="282" t="s">
        <v>212</v>
      </c>
      <c r="H35" s="284" t="s">
        <v>282</v>
      </c>
      <c r="I35" s="205" t="str">
        <f t="shared" si="0"/>
        <v>ПОВСТЯНЫЙ</v>
      </c>
      <c r="J35" s="205" t="str">
        <f t="shared" si="1"/>
        <v>П</v>
      </c>
      <c r="K35" s="205" t="str">
        <f t="shared" si="2"/>
        <v>ПОВСТЯНЫЙ П.</v>
      </c>
    </row>
    <row r="36" spans="1:11" ht="15" customHeight="1">
      <c r="A36" s="201">
        <v>28</v>
      </c>
      <c r="B36" s="307" t="s">
        <v>48</v>
      </c>
      <c r="C36" s="308" t="s">
        <v>283</v>
      </c>
      <c r="D36" s="209" t="s">
        <v>284</v>
      </c>
      <c r="E36" s="204">
        <v>697</v>
      </c>
      <c r="F36" s="282" t="s">
        <v>211</v>
      </c>
      <c r="G36" s="282" t="s">
        <v>212</v>
      </c>
      <c r="H36" s="284" t="s">
        <v>282</v>
      </c>
      <c r="I36" s="205" t="str">
        <f t="shared" si="0"/>
        <v>КРЕГЕЛЬ</v>
      </c>
      <c r="J36" s="205" t="str">
        <f t="shared" si="1"/>
        <v>Д</v>
      </c>
      <c r="K36" s="205" t="str">
        <f t="shared" si="2"/>
        <v>КРЕГЕЛЬ Д.</v>
      </c>
    </row>
    <row r="37" spans="1:11" ht="15" customHeight="1">
      <c r="A37" s="201">
        <v>29</v>
      </c>
      <c r="B37" s="307" t="s">
        <v>49</v>
      </c>
      <c r="C37" s="308" t="s">
        <v>285</v>
      </c>
      <c r="D37" s="209" t="s">
        <v>286</v>
      </c>
      <c r="E37" s="204">
        <v>697</v>
      </c>
      <c r="F37" s="282" t="s">
        <v>221</v>
      </c>
      <c r="G37" s="282" t="s">
        <v>222</v>
      </c>
      <c r="H37" s="284" t="s">
        <v>244</v>
      </c>
      <c r="I37" s="205" t="str">
        <f t="shared" si="0"/>
        <v>МАЛЬЦЕВ</v>
      </c>
      <c r="J37" s="205" t="str">
        <f t="shared" si="1"/>
        <v>А</v>
      </c>
      <c r="K37" s="205" t="str">
        <f t="shared" si="2"/>
        <v>МАЛЬЦЕВ А.</v>
      </c>
    </row>
    <row r="38" spans="1:11" ht="15" customHeight="1">
      <c r="A38" s="201">
        <v>30</v>
      </c>
      <c r="B38" s="307" t="s">
        <v>50</v>
      </c>
      <c r="C38" s="308" t="s">
        <v>287</v>
      </c>
      <c r="D38" s="209" t="s">
        <v>206</v>
      </c>
      <c r="E38" s="204">
        <v>693</v>
      </c>
      <c r="F38" s="282" t="s">
        <v>266</v>
      </c>
      <c r="G38" s="282" t="s">
        <v>194</v>
      </c>
      <c r="H38" s="284" t="s">
        <v>267</v>
      </c>
      <c r="I38" s="205" t="str">
        <f t="shared" si="0"/>
        <v>ЖАРКО</v>
      </c>
      <c r="J38" s="205" t="str">
        <f t="shared" si="1"/>
        <v>О</v>
      </c>
      <c r="K38" s="205" t="str">
        <f t="shared" si="2"/>
        <v>ЖАРКО О.</v>
      </c>
    </row>
    <row r="39" spans="1:11" ht="15" customHeight="1">
      <c r="A39" s="201">
        <v>31</v>
      </c>
      <c r="B39" s="206" t="s">
        <v>51</v>
      </c>
      <c r="C39" s="309" t="s">
        <v>288</v>
      </c>
      <c r="D39" s="209" t="s">
        <v>289</v>
      </c>
      <c r="E39" s="204">
        <v>689</v>
      </c>
      <c r="F39" s="282" t="s">
        <v>290</v>
      </c>
      <c r="G39" s="282" t="s">
        <v>291</v>
      </c>
      <c r="H39" s="284" t="s">
        <v>292</v>
      </c>
      <c r="I39" s="205" t="str">
        <f t="shared" si="0"/>
        <v>СКАЛИХИН</v>
      </c>
      <c r="J39" s="205" t="str">
        <f t="shared" si="1"/>
        <v>В</v>
      </c>
      <c r="K39" s="205" t="str">
        <f t="shared" si="2"/>
        <v>СКАЛИХИН В.</v>
      </c>
    </row>
    <row r="40" spans="1:11" ht="15" customHeight="1">
      <c r="A40" s="201">
        <v>32</v>
      </c>
      <c r="B40" s="307" t="s">
        <v>52</v>
      </c>
      <c r="C40" s="311" t="s">
        <v>293</v>
      </c>
      <c r="D40" s="209" t="s">
        <v>294</v>
      </c>
      <c r="E40" s="204">
        <v>685</v>
      </c>
      <c r="F40" s="282" t="s">
        <v>211</v>
      </c>
      <c r="G40" s="282" t="s">
        <v>212</v>
      </c>
      <c r="H40" s="284" t="s">
        <v>295</v>
      </c>
      <c r="I40" s="205" t="str">
        <f t="shared" si="0"/>
        <v>ЕФРОЙКИН</v>
      </c>
      <c r="J40" s="205" t="str">
        <f t="shared" si="1"/>
        <v>М</v>
      </c>
      <c r="K40" s="205" t="str">
        <f t="shared" si="2"/>
        <v>ЕФРОЙКИН М.</v>
      </c>
    </row>
    <row r="41" spans="1:11" ht="15" customHeight="1">
      <c r="A41" s="201">
        <v>33</v>
      </c>
      <c r="B41" s="307" t="s">
        <v>53</v>
      </c>
      <c r="C41" s="308" t="s">
        <v>296</v>
      </c>
      <c r="D41" s="209" t="s">
        <v>297</v>
      </c>
      <c r="E41" s="204">
        <v>672</v>
      </c>
      <c r="F41" s="282" t="s">
        <v>203</v>
      </c>
      <c r="G41" s="282" t="s">
        <v>199</v>
      </c>
      <c r="H41" s="284" t="s">
        <v>298</v>
      </c>
      <c r="I41" s="205" t="str">
        <f t="shared" si="0"/>
        <v>ТИМОФЕЕВ</v>
      </c>
      <c r="J41" s="205" t="str">
        <f t="shared" si="1"/>
        <v>Н</v>
      </c>
      <c r="K41" s="205" t="str">
        <f t="shared" si="2"/>
        <v>ТИМОФЕЕВ Н.</v>
      </c>
    </row>
    <row r="42" spans="1:11" ht="15" customHeight="1">
      <c r="A42" s="201">
        <v>34</v>
      </c>
      <c r="B42" s="307" t="s">
        <v>54</v>
      </c>
      <c r="C42" s="311" t="s">
        <v>299</v>
      </c>
      <c r="D42" s="209" t="s">
        <v>300</v>
      </c>
      <c r="E42" s="204">
        <v>672</v>
      </c>
      <c r="F42" s="282" t="s">
        <v>193</v>
      </c>
      <c r="G42" s="282" t="s">
        <v>194</v>
      </c>
      <c r="H42" s="312" t="s">
        <v>195</v>
      </c>
      <c r="I42" s="205" t="str">
        <f t="shared" si="0"/>
        <v>ШВЕЦ</v>
      </c>
      <c r="J42" s="205" t="str">
        <f t="shared" si="1"/>
        <v>К</v>
      </c>
      <c r="K42" s="205" t="str">
        <f t="shared" si="2"/>
        <v>ШВЕЦ К.</v>
      </c>
    </row>
    <row r="43" spans="1:11" ht="15" customHeight="1">
      <c r="A43" s="201">
        <v>35</v>
      </c>
      <c r="B43" s="206" t="s">
        <v>55</v>
      </c>
      <c r="C43" s="309" t="s">
        <v>301</v>
      </c>
      <c r="D43" s="209" t="s">
        <v>302</v>
      </c>
      <c r="E43" s="204">
        <v>667</v>
      </c>
      <c r="F43" s="282" t="s">
        <v>211</v>
      </c>
      <c r="G43" s="282" t="s">
        <v>212</v>
      </c>
      <c r="H43" s="313" t="s">
        <v>303</v>
      </c>
      <c r="I43" s="205" t="str">
        <f t="shared" si="0"/>
        <v>ЕВГЛЕВСКИЙ</v>
      </c>
      <c r="J43" s="205" t="str">
        <f t="shared" si="1"/>
        <v>Г</v>
      </c>
      <c r="K43" s="205" t="str">
        <f t="shared" si="2"/>
        <v>ЕВГЛЕВСКИЙ Г.</v>
      </c>
    </row>
    <row r="44" spans="1:11" ht="15" customHeight="1">
      <c r="A44" s="201">
        <v>36</v>
      </c>
      <c r="B44" s="206" t="s">
        <v>56</v>
      </c>
      <c r="C44" s="309" t="s">
        <v>304</v>
      </c>
      <c r="D44" s="209" t="s">
        <v>305</v>
      </c>
      <c r="E44" s="204">
        <v>657</v>
      </c>
      <c r="F44" s="282" t="s">
        <v>306</v>
      </c>
      <c r="G44" s="282" t="s">
        <v>307</v>
      </c>
      <c r="H44" s="314" t="s">
        <v>308</v>
      </c>
      <c r="I44" s="205" t="str">
        <f t="shared" si="0"/>
        <v>ПРОКОФЬЕВ</v>
      </c>
      <c r="J44" s="205" t="str">
        <f t="shared" si="1"/>
        <v>А</v>
      </c>
      <c r="K44" s="205" t="str">
        <f t="shared" si="2"/>
        <v>ПРОКОФЬЕВ А.</v>
      </c>
    </row>
    <row r="45" spans="1:11" ht="15" customHeight="1">
      <c r="A45" s="201">
        <v>37</v>
      </c>
      <c r="B45" s="307" t="s">
        <v>57</v>
      </c>
      <c r="C45" s="308" t="s">
        <v>309</v>
      </c>
      <c r="D45" s="209" t="s">
        <v>310</v>
      </c>
      <c r="E45" s="204">
        <v>654</v>
      </c>
      <c r="F45" s="282" t="s">
        <v>311</v>
      </c>
      <c r="G45" s="282" t="s">
        <v>312</v>
      </c>
      <c r="H45" s="284" t="s">
        <v>313</v>
      </c>
      <c r="I45" s="205" t="str">
        <f t="shared" si="0"/>
        <v>ВАКУЛИН</v>
      </c>
      <c r="J45" s="205" t="str">
        <f t="shared" si="1"/>
        <v>Д</v>
      </c>
      <c r="K45" s="205" t="str">
        <f t="shared" si="2"/>
        <v>ВАКУЛИН Д.</v>
      </c>
    </row>
    <row r="46" spans="1:11" ht="15" customHeight="1">
      <c r="A46" s="201">
        <v>38</v>
      </c>
      <c r="B46" s="307" t="s">
        <v>58</v>
      </c>
      <c r="C46" s="308" t="s">
        <v>314</v>
      </c>
      <c r="D46" s="209" t="s">
        <v>315</v>
      </c>
      <c r="E46" s="204">
        <v>631</v>
      </c>
      <c r="F46" s="282" t="s">
        <v>316</v>
      </c>
      <c r="G46" s="282" t="s">
        <v>317</v>
      </c>
      <c r="H46" s="284" t="s">
        <v>318</v>
      </c>
      <c r="I46" s="205" t="str">
        <f t="shared" si="0"/>
        <v>ЗАХАРОВ</v>
      </c>
      <c r="J46" s="205" t="str">
        <f t="shared" si="1"/>
        <v>Д</v>
      </c>
      <c r="K46" s="205" t="str">
        <f t="shared" si="2"/>
        <v>ЗАХАРОВ Д.</v>
      </c>
    </row>
    <row r="47" spans="1:11" ht="15" customHeight="1">
      <c r="A47" s="201">
        <v>39</v>
      </c>
      <c r="B47" s="307" t="s">
        <v>59</v>
      </c>
      <c r="C47" s="311" t="s">
        <v>319</v>
      </c>
      <c r="D47" s="209" t="s">
        <v>320</v>
      </c>
      <c r="E47" s="204">
        <v>630</v>
      </c>
      <c r="F47" s="282" t="s">
        <v>221</v>
      </c>
      <c r="G47" s="282" t="s">
        <v>222</v>
      </c>
      <c r="H47" s="284" t="s">
        <v>321</v>
      </c>
      <c r="I47" s="205" t="str">
        <f t="shared" si="0"/>
        <v>ЕНИКЕЕВ</v>
      </c>
      <c r="J47" s="205" t="str">
        <f t="shared" si="1"/>
        <v>В</v>
      </c>
      <c r="K47" s="205" t="str">
        <f t="shared" si="2"/>
        <v>ЕНИКЕЕВ В.</v>
      </c>
    </row>
    <row r="48" spans="1:11" ht="15" customHeight="1">
      <c r="A48" s="201">
        <v>40</v>
      </c>
      <c r="B48" s="206" t="s">
        <v>60</v>
      </c>
      <c r="C48" s="207" t="s">
        <v>322</v>
      </c>
      <c r="D48" s="209" t="s">
        <v>323</v>
      </c>
      <c r="E48" s="204">
        <v>630</v>
      </c>
      <c r="F48" s="282" t="s">
        <v>324</v>
      </c>
      <c r="G48" s="282" t="s">
        <v>217</v>
      </c>
      <c r="H48" s="284" t="s">
        <v>325</v>
      </c>
      <c r="I48" s="205" t="str">
        <f t="shared" si="0"/>
        <v>ЛИХАЧЕВ</v>
      </c>
      <c r="J48" s="205" t="str">
        <f t="shared" si="1"/>
        <v>А</v>
      </c>
      <c r="K48" s="205" t="str">
        <f t="shared" si="2"/>
        <v>ЛИХАЧЕВ А.</v>
      </c>
    </row>
    <row r="49" spans="1:11" ht="15" customHeight="1">
      <c r="A49" s="201">
        <v>41</v>
      </c>
      <c r="B49" s="307" t="s">
        <v>61</v>
      </c>
      <c r="C49" s="311" t="s">
        <v>326</v>
      </c>
      <c r="D49" s="209" t="s">
        <v>327</v>
      </c>
      <c r="E49" s="204">
        <v>615</v>
      </c>
      <c r="F49" s="282" t="s">
        <v>328</v>
      </c>
      <c r="G49" s="282" t="s">
        <v>199</v>
      </c>
      <c r="H49" s="284" t="s">
        <v>329</v>
      </c>
      <c r="I49" s="205" t="str">
        <f t="shared" si="0"/>
        <v>БОНДАРЕВ</v>
      </c>
      <c r="J49" s="205" t="str">
        <f t="shared" si="1"/>
        <v>А</v>
      </c>
      <c r="K49" s="205" t="str">
        <f t="shared" si="2"/>
        <v>БОНДАРЕВ А.</v>
      </c>
    </row>
    <row r="50" spans="1:11" ht="15" customHeight="1">
      <c r="A50" s="201">
        <v>42</v>
      </c>
      <c r="B50" s="206" t="s">
        <v>62</v>
      </c>
      <c r="C50" s="309" t="s">
        <v>330</v>
      </c>
      <c r="D50" s="209" t="s">
        <v>331</v>
      </c>
      <c r="E50" s="204">
        <v>605</v>
      </c>
      <c r="F50" s="282" t="s">
        <v>252</v>
      </c>
      <c r="G50" s="282" t="s">
        <v>253</v>
      </c>
      <c r="H50" s="284" t="s">
        <v>254</v>
      </c>
      <c r="I50" s="205" t="str">
        <f t="shared" si="0"/>
        <v>ТАЛАМАНОВ</v>
      </c>
      <c r="J50" s="205" t="str">
        <f t="shared" si="1"/>
        <v>И</v>
      </c>
      <c r="K50" s="205" t="str">
        <f t="shared" si="2"/>
        <v>ТАЛАМАНОВ И.</v>
      </c>
    </row>
    <row r="51" spans="1:11" ht="15" customHeight="1">
      <c r="A51" s="201">
        <v>43</v>
      </c>
      <c r="B51" s="307" t="s">
        <v>63</v>
      </c>
      <c r="C51" s="308" t="s">
        <v>332</v>
      </c>
      <c r="D51" s="209" t="s">
        <v>333</v>
      </c>
      <c r="E51" s="204">
        <v>603</v>
      </c>
      <c r="F51" s="282" t="s">
        <v>334</v>
      </c>
      <c r="G51" s="282" t="s">
        <v>189</v>
      </c>
      <c r="H51" s="284" t="s">
        <v>335</v>
      </c>
      <c r="I51" s="205" t="str">
        <f t="shared" si="0"/>
        <v>ЛАВРЕНТЬЕВ</v>
      </c>
      <c r="J51" s="205" t="str">
        <f t="shared" si="1"/>
        <v>А</v>
      </c>
      <c r="K51" s="205" t="str">
        <f t="shared" si="2"/>
        <v>ЛАВРЕНТЬЕВ А.</v>
      </c>
    </row>
    <row r="52" spans="1:11" ht="15" customHeight="1">
      <c r="A52" s="201">
        <v>44</v>
      </c>
      <c r="B52" s="307" t="s">
        <v>64</v>
      </c>
      <c r="C52" s="308" t="s">
        <v>336</v>
      </c>
      <c r="D52" s="209" t="s">
        <v>337</v>
      </c>
      <c r="E52" s="204">
        <v>601</v>
      </c>
      <c r="F52" s="282" t="s">
        <v>211</v>
      </c>
      <c r="G52" s="282" t="s">
        <v>212</v>
      </c>
      <c r="H52" s="284" t="s">
        <v>213</v>
      </c>
      <c r="I52" s="205" t="str">
        <f t="shared" si="0"/>
        <v>ШАПОШНИКОВ</v>
      </c>
      <c r="J52" s="205" t="str">
        <f t="shared" si="1"/>
        <v>С</v>
      </c>
      <c r="K52" s="205" t="str">
        <f t="shared" si="2"/>
        <v>ШАПОШНИКОВ С.</v>
      </c>
    </row>
    <row r="53" spans="1:11" ht="15" customHeight="1">
      <c r="A53" s="201">
        <v>45</v>
      </c>
      <c r="B53" s="307" t="s">
        <v>65</v>
      </c>
      <c r="C53" s="422" t="s">
        <v>338</v>
      </c>
      <c r="D53" s="209" t="s">
        <v>339</v>
      </c>
      <c r="E53" s="204">
        <v>599</v>
      </c>
      <c r="F53" s="282" t="s">
        <v>340</v>
      </c>
      <c r="G53" s="282" t="s">
        <v>341</v>
      </c>
      <c r="H53" s="284" t="s">
        <v>342</v>
      </c>
      <c r="I53" s="205" t="str">
        <f t="shared" si="0"/>
        <v>ПЕТРОВ</v>
      </c>
      <c r="J53" s="205" t="str">
        <f t="shared" si="1"/>
        <v>А</v>
      </c>
      <c r="K53" s="205" t="str">
        <f t="shared" si="2"/>
        <v>ПЕТРОВ А.</v>
      </c>
    </row>
    <row r="54" spans="1:11" ht="15" customHeight="1">
      <c r="A54" s="201">
        <v>46</v>
      </c>
      <c r="B54" s="307" t="s">
        <v>66</v>
      </c>
      <c r="C54" s="305" t="s">
        <v>343</v>
      </c>
      <c r="D54" s="306" t="s">
        <v>344</v>
      </c>
      <c r="E54" s="204">
        <v>597</v>
      </c>
      <c r="F54" s="282" t="s">
        <v>203</v>
      </c>
      <c r="G54" s="282" t="s">
        <v>199</v>
      </c>
      <c r="H54" s="284" t="s">
        <v>345</v>
      </c>
      <c r="I54" s="205" t="str">
        <f t="shared" si="0"/>
        <v>КУСТОВ</v>
      </c>
      <c r="J54" s="205" t="str">
        <f t="shared" si="1"/>
        <v>И</v>
      </c>
      <c r="K54" s="205" t="str">
        <f t="shared" si="2"/>
        <v>КУСТОВ И.</v>
      </c>
    </row>
    <row r="55" spans="1:11" ht="15" customHeight="1">
      <c r="A55" s="201">
        <v>47</v>
      </c>
      <c r="B55" s="206" t="s">
        <v>67</v>
      </c>
      <c r="C55" s="309" t="s">
        <v>346</v>
      </c>
      <c r="D55" s="203" t="s">
        <v>347</v>
      </c>
      <c r="E55" s="204">
        <v>596</v>
      </c>
      <c r="F55" s="282" t="s">
        <v>221</v>
      </c>
      <c r="G55" s="282" t="s">
        <v>222</v>
      </c>
      <c r="H55" s="284" t="s">
        <v>348</v>
      </c>
      <c r="I55" s="205" t="str">
        <f>MID(C55,1,SEARCH(" ",C55)-1)</f>
        <v>МЕЛИХОВ</v>
      </c>
      <c r="J55" s="205" t="str">
        <f>MID(C55,SEARCH(" ",C55)+1,1)</f>
        <v>Н</v>
      </c>
      <c r="K55" s="205" t="str">
        <f t="shared" si="2"/>
        <v>МЕЛИХОВ Н.</v>
      </c>
    </row>
    <row r="56" spans="1:11" ht="15" customHeight="1">
      <c r="A56" s="201">
        <v>48</v>
      </c>
      <c r="B56" s="206" t="s">
        <v>68</v>
      </c>
      <c r="C56" s="315" t="s">
        <v>349</v>
      </c>
      <c r="D56" s="203" t="s">
        <v>350</v>
      </c>
      <c r="E56" s="204">
        <v>596</v>
      </c>
      <c r="F56" s="282" t="s">
        <v>351</v>
      </c>
      <c r="G56" s="282" t="s">
        <v>352</v>
      </c>
      <c r="H56" s="284" t="s">
        <v>353</v>
      </c>
      <c r="I56" s="205" t="str">
        <f>MID(C56,1,SEARCH(" ",C56)-1)</f>
        <v>ДЕРГУНОВ</v>
      </c>
      <c r="J56" s="205" t="str">
        <f>MID(C56,SEARCH(" ",C56)+1,1)</f>
        <v>А</v>
      </c>
      <c r="K56" s="205" t="str">
        <f t="shared" si="2"/>
        <v>ДЕРГУНОВ А.</v>
      </c>
    </row>
    <row r="57" spans="1:11" ht="15" customHeight="1">
      <c r="A57" s="201">
        <v>49</v>
      </c>
      <c r="B57" s="206" t="s">
        <v>69</v>
      </c>
      <c r="C57" s="309" t="s">
        <v>354</v>
      </c>
      <c r="D57" s="209" t="s">
        <v>355</v>
      </c>
      <c r="E57" s="204">
        <v>580</v>
      </c>
      <c r="F57" s="282" t="s">
        <v>211</v>
      </c>
      <c r="G57" s="282" t="s">
        <v>356</v>
      </c>
      <c r="H57" s="316" t="s">
        <v>357</v>
      </c>
      <c r="I57" s="205" t="str">
        <f t="shared" si="0"/>
        <v>МУХОРТОВ</v>
      </c>
      <c r="J57" s="205" t="str">
        <f t="shared" si="1"/>
        <v>А</v>
      </c>
      <c r="K57" s="205" t="str">
        <f t="shared" si="2"/>
        <v>МУХОРТОВ А.</v>
      </c>
    </row>
    <row r="58" spans="1:11" ht="15" customHeight="1">
      <c r="A58" s="201">
        <v>50</v>
      </c>
      <c r="B58" s="206" t="s">
        <v>70</v>
      </c>
      <c r="C58" s="207" t="s">
        <v>358</v>
      </c>
      <c r="D58" s="209" t="s">
        <v>359</v>
      </c>
      <c r="E58" s="204">
        <v>565</v>
      </c>
      <c r="F58" s="282" t="s">
        <v>360</v>
      </c>
      <c r="G58" s="282" t="s">
        <v>361</v>
      </c>
      <c r="H58" s="284" t="s">
        <v>362</v>
      </c>
      <c r="I58" s="205" t="str">
        <f t="shared" si="0"/>
        <v>РОСЛЯКОВ</v>
      </c>
      <c r="J58" s="205" t="str">
        <f t="shared" si="1"/>
        <v>А</v>
      </c>
      <c r="K58" s="205" t="str">
        <f t="shared" si="2"/>
        <v>РОСЛЯКОВ А.</v>
      </c>
    </row>
    <row r="59" spans="1:11" ht="15" customHeight="1">
      <c r="A59" s="201">
        <v>51</v>
      </c>
      <c r="B59" s="206" t="s">
        <v>71</v>
      </c>
      <c r="C59" s="309" t="s">
        <v>363</v>
      </c>
      <c r="D59" s="209" t="s">
        <v>364</v>
      </c>
      <c r="E59" s="204">
        <v>557</v>
      </c>
      <c r="F59" s="282" t="s">
        <v>365</v>
      </c>
      <c r="G59" s="282" t="s">
        <v>366</v>
      </c>
      <c r="H59" s="284" t="s">
        <v>367</v>
      </c>
      <c r="I59" s="205" t="str">
        <f t="shared" si="0"/>
        <v>КИРЬЯНОВ</v>
      </c>
      <c r="J59" s="205" t="str">
        <f t="shared" si="1"/>
        <v>И</v>
      </c>
      <c r="K59" s="205" t="str">
        <f t="shared" si="2"/>
        <v>КИРЬЯНОВ И.</v>
      </c>
    </row>
    <row r="60" spans="1:11" ht="15" customHeight="1">
      <c r="A60" s="201">
        <v>52</v>
      </c>
      <c r="B60" s="206" t="s">
        <v>72</v>
      </c>
      <c r="C60" s="309" t="s">
        <v>368</v>
      </c>
      <c r="D60" s="209" t="s">
        <v>369</v>
      </c>
      <c r="E60" s="204">
        <v>549</v>
      </c>
      <c r="F60" s="282" t="s">
        <v>198</v>
      </c>
      <c r="G60" s="282" t="s">
        <v>207</v>
      </c>
      <c r="H60" s="284" t="s">
        <v>370</v>
      </c>
      <c r="I60" s="205" t="str">
        <f t="shared" si="0"/>
        <v>ШАВАЛКИН</v>
      </c>
      <c r="J60" s="205" t="str">
        <f t="shared" si="1"/>
        <v>С</v>
      </c>
      <c r="K60" s="205" t="str">
        <f t="shared" si="2"/>
        <v>ШАВАЛКИН С.</v>
      </c>
    </row>
    <row r="61" spans="1:11" ht="15" customHeight="1">
      <c r="A61" s="201">
        <v>53</v>
      </c>
      <c r="B61" s="206" t="s">
        <v>73</v>
      </c>
      <c r="C61" s="309" t="s">
        <v>371</v>
      </c>
      <c r="D61" s="209" t="s">
        <v>372</v>
      </c>
      <c r="E61" s="204">
        <v>548</v>
      </c>
      <c r="F61" s="282" t="s">
        <v>373</v>
      </c>
      <c r="G61" s="282" t="s">
        <v>307</v>
      </c>
      <c r="H61" s="284" t="s">
        <v>308</v>
      </c>
      <c r="I61" s="205" t="str">
        <f t="shared" si="0"/>
        <v>СОЛОВЬЕВ</v>
      </c>
      <c r="J61" s="205" t="str">
        <f t="shared" si="1"/>
        <v>И</v>
      </c>
      <c r="K61" s="205" t="str">
        <f t="shared" si="2"/>
        <v>СОЛОВЬЕВ И.</v>
      </c>
    </row>
    <row r="62" spans="1:11" ht="15" customHeight="1">
      <c r="A62" s="201">
        <v>54</v>
      </c>
      <c r="B62" s="206" t="s">
        <v>74</v>
      </c>
      <c r="C62" s="309" t="s">
        <v>374</v>
      </c>
      <c r="D62" s="209" t="s">
        <v>249</v>
      </c>
      <c r="E62" s="204">
        <v>544</v>
      </c>
      <c r="F62" s="282" t="s">
        <v>375</v>
      </c>
      <c r="G62" s="282" t="s">
        <v>376</v>
      </c>
      <c r="H62" s="284" t="s">
        <v>377</v>
      </c>
      <c r="I62" s="205" t="str">
        <f t="shared" si="0"/>
        <v>ЛЕГЕНЬКИЙ</v>
      </c>
      <c r="J62" s="205" t="str">
        <f t="shared" si="1"/>
        <v>А</v>
      </c>
      <c r="K62" s="205" t="str">
        <f t="shared" si="2"/>
        <v>ЛЕГЕНЬКИЙ А.</v>
      </c>
    </row>
    <row r="63" spans="1:11" ht="15" customHeight="1">
      <c r="A63" s="201">
        <v>55</v>
      </c>
      <c r="B63" s="206" t="s">
        <v>75</v>
      </c>
      <c r="C63" s="207" t="s">
        <v>378</v>
      </c>
      <c r="D63" s="209" t="s">
        <v>379</v>
      </c>
      <c r="E63" s="204">
        <v>511</v>
      </c>
      <c r="F63" s="282" t="s">
        <v>252</v>
      </c>
      <c r="G63" s="282" t="s">
        <v>253</v>
      </c>
      <c r="H63" s="284" t="s">
        <v>254</v>
      </c>
      <c r="I63" s="205" t="str">
        <f t="shared" si="0"/>
        <v>ЛЕБЕДЕВ</v>
      </c>
      <c r="J63" s="205" t="str">
        <f t="shared" si="1"/>
        <v>М</v>
      </c>
      <c r="K63" s="205" t="str">
        <f t="shared" si="2"/>
        <v>ЛЕБЕДЕВ М.</v>
      </c>
    </row>
    <row r="64" spans="1:11" ht="15" customHeight="1">
      <c r="A64" s="201">
        <v>56</v>
      </c>
      <c r="B64" s="206" t="s">
        <v>76</v>
      </c>
      <c r="C64" s="207" t="s">
        <v>380</v>
      </c>
      <c r="D64" s="209" t="s">
        <v>381</v>
      </c>
      <c r="E64" s="204">
        <v>511</v>
      </c>
      <c r="F64" s="282" t="s">
        <v>382</v>
      </c>
      <c r="G64" s="282" t="s">
        <v>199</v>
      </c>
      <c r="H64" s="284" t="s">
        <v>383</v>
      </c>
      <c r="I64" s="205" t="str">
        <f t="shared" si="0"/>
        <v>МИЛИНКА</v>
      </c>
      <c r="J64" s="205" t="str">
        <f t="shared" si="1"/>
        <v>В</v>
      </c>
      <c r="K64" s="205" t="str">
        <f t="shared" si="2"/>
        <v>МИЛИНКА В.</v>
      </c>
    </row>
    <row r="65" spans="1:11" ht="15" customHeight="1">
      <c r="A65" s="201">
        <v>57</v>
      </c>
      <c r="B65" s="206" t="s">
        <v>77</v>
      </c>
      <c r="C65" s="309" t="s">
        <v>384</v>
      </c>
      <c r="D65" s="209" t="s">
        <v>385</v>
      </c>
      <c r="E65" s="204">
        <v>485</v>
      </c>
      <c r="F65" s="282" t="s">
        <v>386</v>
      </c>
      <c r="G65" s="282" t="s">
        <v>291</v>
      </c>
      <c r="H65" s="284" t="s">
        <v>387</v>
      </c>
      <c r="I65" s="205" t="str">
        <f t="shared" si="0"/>
        <v>САВЕЛЬЕВ</v>
      </c>
      <c r="J65" s="205" t="str">
        <f t="shared" si="1"/>
        <v>С</v>
      </c>
      <c r="K65" s="205" t="str">
        <f t="shared" si="2"/>
        <v>САВЕЛЬЕВ С.</v>
      </c>
    </row>
    <row r="66" spans="1:11" ht="15" customHeight="1">
      <c r="A66" s="201">
        <v>58</v>
      </c>
      <c r="B66" s="206" t="s">
        <v>78</v>
      </c>
      <c r="C66" s="207" t="s">
        <v>388</v>
      </c>
      <c r="D66" s="209" t="s">
        <v>389</v>
      </c>
      <c r="E66" s="204">
        <v>471</v>
      </c>
      <c r="F66" s="282" t="s">
        <v>390</v>
      </c>
      <c r="G66" s="282" t="s">
        <v>352</v>
      </c>
      <c r="H66" s="284" t="s">
        <v>391</v>
      </c>
      <c r="I66" s="205" t="str">
        <f t="shared" si="0"/>
        <v>МЕДВЕДЕВ</v>
      </c>
      <c r="J66" s="205" t="str">
        <f t="shared" si="1"/>
        <v>Д</v>
      </c>
      <c r="K66" s="205" t="str">
        <f t="shared" si="2"/>
        <v>МЕДВЕДЕВ Д.</v>
      </c>
    </row>
    <row r="67" spans="1:11" ht="15" customHeight="1">
      <c r="A67" s="201">
        <v>59</v>
      </c>
      <c r="B67" s="206" t="s">
        <v>79</v>
      </c>
      <c r="C67" s="207" t="s">
        <v>392</v>
      </c>
      <c r="D67" s="209" t="s">
        <v>393</v>
      </c>
      <c r="E67" s="208">
        <v>442</v>
      </c>
      <c r="F67" s="282" t="s">
        <v>216</v>
      </c>
      <c r="G67" s="282" t="s">
        <v>217</v>
      </c>
      <c r="H67" s="286" t="s">
        <v>394</v>
      </c>
      <c r="I67" s="205" t="str">
        <f t="shared" si="0"/>
        <v>СЕМЕНОВ</v>
      </c>
      <c r="J67" s="205" t="str">
        <f t="shared" si="1"/>
        <v>А</v>
      </c>
      <c r="K67" s="205" t="str">
        <f t="shared" si="2"/>
        <v>СЕМЕНОВ А.</v>
      </c>
    </row>
    <row r="68" spans="1:11" ht="15" customHeight="1">
      <c r="A68" s="201">
        <v>60</v>
      </c>
      <c r="B68" s="206" t="s">
        <v>80</v>
      </c>
      <c r="C68" s="309" t="s">
        <v>395</v>
      </c>
      <c r="D68" s="209" t="s">
        <v>396</v>
      </c>
      <c r="E68" s="204">
        <v>438</v>
      </c>
      <c r="F68" s="282" t="s">
        <v>274</v>
      </c>
      <c r="G68" s="282" t="s">
        <v>275</v>
      </c>
      <c r="H68" s="284" t="s">
        <v>276</v>
      </c>
      <c r="I68" s="205" t="str">
        <f t="shared" si="0"/>
        <v>ПИНАЕВ</v>
      </c>
      <c r="J68" s="205" t="str">
        <f t="shared" si="1"/>
        <v>А</v>
      </c>
      <c r="K68" s="205" t="str">
        <f t="shared" si="2"/>
        <v>ПИНАЕВ А.</v>
      </c>
    </row>
    <row r="69" spans="1:11" ht="15" customHeight="1">
      <c r="A69" s="201">
        <v>61</v>
      </c>
      <c r="B69" s="206" t="s">
        <v>81</v>
      </c>
      <c r="C69" s="207" t="s">
        <v>397</v>
      </c>
      <c r="D69" s="209" t="s">
        <v>398</v>
      </c>
      <c r="E69" s="204">
        <v>411</v>
      </c>
      <c r="F69" s="282" t="s">
        <v>399</v>
      </c>
      <c r="G69" s="282" t="s">
        <v>400</v>
      </c>
      <c r="H69" s="284" t="s">
        <v>401</v>
      </c>
      <c r="I69" s="205" t="str">
        <f t="shared" si="0"/>
        <v>ГУСЕВ</v>
      </c>
      <c r="J69" s="205" t="str">
        <f t="shared" si="1"/>
        <v>В</v>
      </c>
      <c r="K69" s="205" t="str">
        <f t="shared" si="2"/>
        <v>ГУСЕВ В.</v>
      </c>
    </row>
    <row r="70" spans="1:11" ht="15" customHeight="1">
      <c r="A70" s="201">
        <v>62</v>
      </c>
      <c r="B70" s="206" t="s">
        <v>82</v>
      </c>
      <c r="C70" s="207" t="s">
        <v>402</v>
      </c>
      <c r="D70" s="209" t="s">
        <v>403</v>
      </c>
      <c r="E70" s="204">
        <v>390</v>
      </c>
      <c r="F70" s="282" t="s">
        <v>404</v>
      </c>
      <c r="G70" s="282" t="s">
        <v>253</v>
      </c>
      <c r="H70" s="284" t="s">
        <v>405</v>
      </c>
      <c r="I70" s="205" t="str">
        <f t="shared" si="0"/>
        <v>МЕЛКУЕВ</v>
      </c>
      <c r="J70" s="205" t="str">
        <f t="shared" si="1"/>
        <v>С</v>
      </c>
      <c r="K70" s="205" t="str">
        <f t="shared" si="2"/>
        <v>МЕЛКУЕВ С.</v>
      </c>
    </row>
    <row r="71" spans="1:11" ht="15" customHeight="1">
      <c r="A71" s="201">
        <v>63</v>
      </c>
      <c r="B71" s="206" t="s">
        <v>83</v>
      </c>
      <c r="C71" s="207" t="s">
        <v>406</v>
      </c>
      <c r="D71" s="209" t="s">
        <v>407</v>
      </c>
      <c r="E71" s="204">
        <v>376</v>
      </c>
      <c r="F71" s="282" t="s">
        <v>408</v>
      </c>
      <c r="G71" s="282" t="s">
        <v>307</v>
      </c>
      <c r="H71" s="284" t="s">
        <v>409</v>
      </c>
      <c r="I71" s="205" t="str">
        <f t="shared" si="0"/>
        <v>САРЫЧЕВ</v>
      </c>
      <c r="J71" s="205" t="str">
        <f t="shared" si="1"/>
        <v>С</v>
      </c>
      <c r="K71" s="205" t="str">
        <f t="shared" si="2"/>
        <v>САРЫЧЕВ С.</v>
      </c>
    </row>
    <row r="72" spans="1:11" ht="15" customHeight="1" thickBot="1">
      <c r="A72" s="201">
        <v>64</v>
      </c>
      <c r="B72" s="210" t="s">
        <v>84</v>
      </c>
      <c r="C72" s="211" t="s">
        <v>410</v>
      </c>
      <c r="D72" s="212" t="s">
        <v>411</v>
      </c>
      <c r="E72" s="287">
        <v>333</v>
      </c>
      <c r="F72" s="288" t="s">
        <v>412</v>
      </c>
      <c r="G72" s="288" t="s">
        <v>413</v>
      </c>
      <c r="H72" s="289" t="s">
        <v>414</v>
      </c>
      <c r="I72" s="205" t="str">
        <f t="shared" si="0"/>
        <v>ЗЕМЕЦКАС</v>
      </c>
      <c r="J72" s="205" t="str">
        <f t="shared" si="1"/>
        <v>Е</v>
      </c>
      <c r="K72" s="205" t="str">
        <f t="shared" si="2"/>
        <v>ЗЕМЕЦКАС Е.</v>
      </c>
    </row>
    <row r="73" ht="13.5" thickTop="1"/>
    <row r="75" spans="3:8" ht="15.75">
      <c r="C75" s="213" t="s">
        <v>85</v>
      </c>
      <c r="H75" s="317" t="s">
        <v>176</v>
      </c>
    </row>
    <row r="76" spans="3:8" ht="15.75">
      <c r="C76" s="214"/>
      <c r="H76" s="317"/>
    </row>
    <row r="77" spans="3:8" ht="15.75">
      <c r="C77" s="214" t="s">
        <v>86</v>
      </c>
      <c r="H77" s="317" t="s">
        <v>177</v>
      </c>
    </row>
    <row r="78" ht="13.5" thickBot="1"/>
    <row r="79" spans="1:8" ht="19.5" customHeight="1">
      <c r="A79" s="468"/>
      <c r="B79" s="468"/>
      <c r="C79" s="468"/>
      <c r="D79" s="468"/>
      <c r="E79" s="468"/>
      <c r="F79" s="468"/>
      <c r="G79" s="468"/>
      <c r="H79" s="468"/>
    </row>
    <row r="80" spans="2:8" ht="12.75" customHeight="1">
      <c r="B80" s="465" t="s">
        <v>137</v>
      </c>
      <c r="C80" s="465"/>
      <c r="D80" s="465"/>
      <c r="E80" s="465"/>
      <c r="F80" s="465"/>
      <c r="G80" s="465"/>
      <c r="H80" s="465"/>
    </row>
    <row r="81" spans="1:8" ht="15.75" customHeight="1">
      <c r="A81" s="466" t="s">
        <v>136</v>
      </c>
      <c r="B81" s="467"/>
      <c r="C81" s="467"/>
      <c r="D81" s="467"/>
      <c r="E81" s="467"/>
      <c r="F81" s="467"/>
      <c r="G81" s="467"/>
      <c r="H81" s="467"/>
    </row>
    <row r="82" ht="9" customHeight="1"/>
    <row r="83" ht="13.5" customHeight="1" thickBot="1"/>
    <row r="84" spans="2:8" ht="33" customHeight="1" thickBot="1" thickTop="1">
      <c r="B84" s="197" t="s">
        <v>0</v>
      </c>
      <c r="C84" s="198" t="s">
        <v>18</v>
      </c>
      <c r="D84" s="199" t="s">
        <v>19</v>
      </c>
      <c r="E84" s="198" t="s">
        <v>3</v>
      </c>
      <c r="F84" s="197" t="s">
        <v>2</v>
      </c>
      <c r="G84" s="197" t="s">
        <v>144</v>
      </c>
      <c r="H84" s="200" t="s">
        <v>20</v>
      </c>
    </row>
    <row r="85" spans="1:11" ht="15" customHeight="1" thickTop="1">
      <c r="A85" s="201">
        <v>101</v>
      </c>
      <c r="B85" s="202" t="s">
        <v>21</v>
      </c>
      <c r="C85" s="318" t="s">
        <v>415</v>
      </c>
      <c r="D85" s="203" t="s">
        <v>416</v>
      </c>
      <c r="E85" s="204">
        <v>1017</v>
      </c>
      <c r="F85" s="282" t="s">
        <v>211</v>
      </c>
      <c r="G85" s="285" t="s">
        <v>212</v>
      </c>
      <c r="H85" s="290" t="s">
        <v>417</v>
      </c>
      <c r="I85" s="215" t="str">
        <f>MID(C85,1,SEARCH(" ",C85)-1)</f>
        <v>РЯБОВА</v>
      </c>
      <c r="J85" s="215" t="str">
        <f>MID(C85,SEARCH(" ",C85)+1,1)</f>
        <v>Т</v>
      </c>
      <c r="K85" s="215" t="str">
        <f>CONCATENATE(I85," ",J85,".")</f>
        <v>РЯБОВА Т.</v>
      </c>
    </row>
    <row r="86" spans="1:11" ht="15" customHeight="1">
      <c r="A86" s="201">
        <v>102</v>
      </c>
      <c r="B86" s="206" t="s">
        <v>22</v>
      </c>
      <c r="C86" s="309" t="s">
        <v>418</v>
      </c>
      <c r="D86" s="203" t="s">
        <v>419</v>
      </c>
      <c r="E86" s="204">
        <v>985</v>
      </c>
      <c r="F86" s="282" t="s">
        <v>211</v>
      </c>
      <c r="G86" s="285" t="s">
        <v>212</v>
      </c>
      <c r="H86" s="291" t="s">
        <v>420</v>
      </c>
      <c r="I86" s="215" t="str">
        <f aca="true" t="shared" si="3" ref="I86:I148">MID(C86,1,SEARCH(" ",C86)-1)</f>
        <v>ГОЛУБЕВА</v>
      </c>
      <c r="J86" s="215" t="str">
        <f aca="true" t="shared" si="4" ref="J86:J148">MID(C86,SEARCH(" ",C86)+1,1)</f>
        <v>А</v>
      </c>
      <c r="K86" s="215" t="str">
        <f aca="true" t="shared" si="5" ref="K86:K148">CONCATENATE(I86," ",J86,".")</f>
        <v>ГОЛУБЕВА А.</v>
      </c>
    </row>
    <row r="87" spans="1:11" ht="15" customHeight="1">
      <c r="A87" s="201">
        <v>103</v>
      </c>
      <c r="B87" s="206" t="s">
        <v>23</v>
      </c>
      <c r="C87" s="309" t="s">
        <v>421</v>
      </c>
      <c r="D87" s="203" t="s">
        <v>422</v>
      </c>
      <c r="E87" s="204">
        <v>931</v>
      </c>
      <c r="F87" s="282" t="s">
        <v>198</v>
      </c>
      <c r="G87" s="285" t="s">
        <v>423</v>
      </c>
      <c r="H87" s="290" t="s">
        <v>424</v>
      </c>
      <c r="I87" s="215" t="str">
        <f t="shared" si="3"/>
        <v>КОЦЮР</v>
      </c>
      <c r="J87" s="215" t="str">
        <f t="shared" si="4"/>
        <v>В</v>
      </c>
      <c r="K87" s="215" t="str">
        <f t="shared" si="5"/>
        <v>КОЦЮР В.</v>
      </c>
    </row>
    <row r="88" spans="1:11" ht="15" customHeight="1">
      <c r="A88" s="201">
        <v>104</v>
      </c>
      <c r="B88" s="206" t="s">
        <v>24</v>
      </c>
      <c r="C88" s="319" t="s">
        <v>425</v>
      </c>
      <c r="D88" s="203" t="s">
        <v>426</v>
      </c>
      <c r="E88" s="204">
        <v>929</v>
      </c>
      <c r="F88" s="282" t="s">
        <v>211</v>
      </c>
      <c r="G88" s="285" t="s">
        <v>212</v>
      </c>
      <c r="H88" s="291" t="s">
        <v>427</v>
      </c>
      <c r="I88" s="215" t="str">
        <f t="shared" si="3"/>
        <v>БЛАЖКО</v>
      </c>
      <c r="J88" s="215" t="str">
        <f t="shared" si="4"/>
        <v>А</v>
      </c>
      <c r="K88" s="215" t="str">
        <f t="shared" si="5"/>
        <v>БЛАЖКО А.</v>
      </c>
    </row>
    <row r="89" spans="1:11" ht="15" customHeight="1">
      <c r="A89" s="201">
        <v>105</v>
      </c>
      <c r="B89" s="206" t="s">
        <v>25</v>
      </c>
      <c r="C89" s="407" t="s">
        <v>428</v>
      </c>
      <c r="D89" s="203" t="s">
        <v>429</v>
      </c>
      <c r="E89" s="204">
        <v>918</v>
      </c>
      <c r="F89" s="282" t="s">
        <v>399</v>
      </c>
      <c r="G89" s="285" t="s">
        <v>400</v>
      </c>
      <c r="H89" s="291" t="s">
        <v>430</v>
      </c>
      <c r="I89" s="215" t="str">
        <f t="shared" si="3"/>
        <v>ИВАХИНА</v>
      </c>
      <c r="J89" s="215" t="str">
        <f t="shared" si="4"/>
        <v>Т</v>
      </c>
      <c r="K89" s="215" t="str">
        <f t="shared" si="5"/>
        <v>ИВАХИНА Т.</v>
      </c>
    </row>
    <row r="90" spans="1:11" ht="15" customHeight="1">
      <c r="A90" s="201">
        <v>106</v>
      </c>
      <c r="B90" s="206" t="s">
        <v>26</v>
      </c>
      <c r="C90" s="408" t="s">
        <v>431</v>
      </c>
      <c r="D90" s="203" t="s">
        <v>432</v>
      </c>
      <c r="E90" s="204">
        <v>883</v>
      </c>
      <c r="F90" s="282" t="s">
        <v>203</v>
      </c>
      <c r="G90" s="285" t="s">
        <v>199</v>
      </c>
      <c r="H90" s="322" t="s">
        <v>433</v>
      </c>
      <c r="I90" s="215" t="str">
        <f t="shared" si="3"/>
        <v>ГЛАДЫШЕВА</v>
      </c>
      <c r="J90" s="215" t="str">
        <f t="shared" si="4"/>
        <v>Н</v>
      </c>
      <c r="K90" s="215" t="str">
        <f t="shared" si="5"/>
        <v>ГЛАДЫШЕВА Н.</v>
      </c>
    </row>
    <row r="91" spans="1:11" ht="15" customHeight="1">
      <c r="A91" s="201">
        <v>107</v>
      </c>
      <c r="B91" s="206" t="s">
        <v>27</v>
      </c>
      <c r="C91" s="323" t="s">
        <v>434</v>
      </c>
      <c r="D91" s="203" t="s">
        <v>435</v>
      </c>
      <c r="E91" s="204">
        <v>833</v>
      </c>
      <c r="F91" s="282" t="s">
        <v>436</v>
      </c>
      <c r="G91" s="285" t="s">
        <v>437</v>
      </c>
      <c r="H91" s="291" t="s">
        <v>438</v>
      </c>
      <c r="I91" s="215" t="str">
        <f t="shared" si="3"/>
        <v>ГРИГОРЬЕВА</v>
      </c>
      <c r="J91" s="215" t="str">
        <f t="shared" si="4"/>
        <v>К</v>
      </c>
      <c r="K91" s="215" t="str">
        <f t="shared" si="5"/>
        <v>ГРИГОРЬЕВА К.</v>
      </c>
    </row>
    <row r="92" spans="1:11" ht="15" customHeight="1">
      <c r="A92" s="201">
        <v>108</v>
      </c>
      <c r="B92" s="206" t="s">
        <v>28</v>
      </c>
      <c r="C92" s="320" t="s">
        <v>439</v>
      </c>
      <c r="D92" s="203" t="s">
        <v>440</v>
      </c>
      <c r="E92" s="204">
        <v>821</v>
      </c>
      <c r="F92" s="282" t="s">
        <v>373</v>
      </c>
      <c r="G92" s="285" t="s">
        <v>307</v>
      </c>
      <c r="H92" s="290" t="s">
        <v>441</v>
      </c>
      <c r="I92" s="215" t="str">
        <f t="shared" si="3"/>
        <v>ЕРМАКОВА</v>
      </c>
      <c r="J92" s="215" t="str">
        <f t="shared" si="4"/>
        <v>Е</v>
      </c>
      <c r="K92" s="215" t="str">
        <f t="shared" si="5"/>
        <v>ЕРМАКОВА Е.</v>
      </c>
    </row>
    <row r="93" spans="1:11" ht="15" customHeight="1">
      <c r="A93" s="201">
        <v>109</v>
      </c>
      <c r="B93" s="206" t="s">
        <v>29</v>
      </c>
      <c r="C93" s="324" t="s">
        <v>442</v>
      </c>
      <c r="D93" s="203" t="s">
        <v>443</v>
      </c>
      <c r="E93" s="204">
        <v>819</v>
      </c>
      <c r="F93" s="282" t="s">
        <v>211</v>
      </c>
      <c r="G93" s="285" t="s">
        <v>212</v>
      </c>
      <c r="H93" s="290" t="s">
        <v>420</v>
      </c>
      <c r="I93" s="215" t="str">
        <f t="shared" si="3"/>
        <v>СТЕПАНОВА</v>
      </c>
      <c r="J93" s="215" t="str">
        <f t="shared" si="4"/>
        <v>А</v>
      </c>
      <c r="K93" s="215" t="str">
        <f t="shared" si="5"/>
        <v>СТЕПАНОВА А.</v>
      </c>
    </row>
    <row r="94" spans="1:11" ht="15" customHeight="1">
      <c r="A94" s="201">
        <v>110</v>
      </c>
      <c r="B94" s="206" t="s">
        <v>30</v>
      </c>
      <c r="C94" s="305" t="s">
        <v>444</v>
      </c>
      <c r="D94" s="203" t="s">
        <v>445</v>
      </c>
      <c r="E94" s="204">
        <v>819</v>
      </c>
      <c r="F94" s="282" t="s">
        <v>446</v>
      </c>
      <c r="G94" s="285" t="s">
        <v>447</v>
      </c>
      <c r="H94" s="291" t="s">
        <v>448</v>
      </c>
      <c r="I94" s="215" t="str">
        <f t="shared" si="3"/>
        <v>ЛЕБЕДЕВА</v>
      </c>
      <c r="J94" s="215" t="str">
        <f t="shared" si="4"/>
        <v>В</v>
      </c>
      <c r="K94" s="215" t="str">
        <f t="shared" si="5"/>
        <v>ЛЕБЕДЕВА В.</v>
      </c>
    </row>
    <row r="95" spans="1:11" ht="15" customHeight="1">
      <c r="A95" s="201">
        <v>111</v>
      </c>
      <c r="B95" s="206" t="s">
        <v>31</v>
      </c>
      <c r="C95" s="305" t="s">
        <v>449</v>
      </c>
      <c r="D95" s="203" t="s">
        <v>450</v>
      </c>
      <c r="E95" s="204">
        <v>759</v>
      </c>
      <c r="F95" s="282" t="s">
        <v>203</v>
      </c>
      <c r="G95" s="285" t="s">
        <v>199</v>
      </c>
      <c r="H95" s="291" t="s">
        <v>451</v>
      </c>
      <c r="I95" s="215" t="str">
        <f t="shared" si="3"/>
        <v>ПОДНОСОВА</v>
      </c>
      <c r="J95" s="215" t="str">
        <f t="shared" si="4"/>
        <v>Е</v>
      </c>
      <c r="K95" s="215" t="str">
        <f t="shared" si="5"/>
        <v>ПОДНОСОВА Е.</v>
      </c>
    </row>
    <row r="96" spans="1:11" ht="15" customHeight="1">
      <c r="A96" s="201">
        <v>112</v>
      </c>
      <c r="B96" s="206" t="s">
        <v>32</v>
      </c>
      <c r="C96" s="305" t="s">
        <v>452</v>
      </c>
      <c r="D96" s="203" t="s">
        <v>453</v>
      </c>
      <c r="E96" s="204">
        <v>758</v>
      </c>
      <c r="F96" s="282" t="s">
        <v>454</v>
      </c>
      <c r="G96" s="285" t="s">
        <v>437</v>
      </c>
      <c r="H96" s="291" t="s">
        <v>455</v>
      </c>
      <c r="I96" s="215" t="str">
        <f t="shared" si="3"/>
        <v>ГУСЕВА</v>
      </c>
      <c r="J96" s="215" t="str">
        <f t="shared" si="4"/>
        <v>Е</v>
      </c>
      <c r="K96" s="215" t="str">
        <f t="shared" si="5"/>
        <v>ГУСЕВА Е.</v>
      </c>
    </row>
    <row r="97" spans="1:11" ht="15" customHeight="1">
      <c r="A97" s="201">
        <v>113</v>
      </c>
      <c r="B97" s="206" t="s">
        <v>33</v>
      </c>
      <c r="C97" s="305" t="s">
        <v>456</v>
      </c>
      <c r="D97" s="203" t="s">
        <v>457</v>
      </c>
      <c r="E97" s="204">
        <v>741</v>
      </c>
      <c r="F97" s="282" t="s">
        <v>211</v>
      </c>
      <c r="G97" s="285" t="s">
        <v>212</v>
      </c>
      <c r="H97" s="290" t="s">
        <v>458</v>
      </c>
      <c r="I97" s="215" t="str">
        <f t="shared" si="3"/>
        <v>РОССИХИНА</v>
      </c>
      <c r="J97" s="215" t="str">
        <f t="shared" si="4"/>
        <v>А</v>
      </c>
      <c r="K97" s="215" t="str">
        <f t="shared" si="5"/>
        <v>РОССИХИНА А.</v>
      </c>
    </row>
    <row r="98" spans="1:11" ht="15" customHeight="1">
      <c r="A98" s="201">
        <v>114</v>
      </c>
      <c r="B98" s="206" t="s">
        <v>34</v>
      </c>
      <c r="C98" s="305" t="s">
        <v>459</v>
      </c>
      <c r="D98" s="203" t="s">
        <v>460</v>
      </c>
      <c r="E98" s="204">
        <v>730</v>
      </c>
      <c r="F98" s="282" t="s">
        <v>461</v>
      </c>
      <c r="G98" s="285" t="s">
        <v>462</v>
      </c>
      <c r="H98" s="290" t="s">
        <v>463</v>
      </c>
      <c r="I98" s="215" t="str">
        <f t="shared" si="3"/>
        <v>ЕФИМОВА</v>
      </c>
      <c r="J98" s="215" t="str">
        <f t="shared" si="4"/>
        <v>К</v>
      </c>
      <c r="K98" s="215" t="str">
        <f t="shared" si="5"/>
        <v>ЕФИМОВА К.</v>
      </c>
    </row>
    <row r="99" spans="1:11" ht="15" customHeight="1">
      <c r="A99" s="201">
        <v>115</v>
      </c>
      <c r="B99" s="206" t="s">
        <v>35</v>
      </c>
      <c r="C99" s="325" t="s">
        <v>464</v>
      </c>
      <c r="D99" s="203" t="s">
        <v>238</v>
      </c>
      <c r="E99" s="204">
        <v>729</v>
      </c>
      <c r="F99" s="282" t="s">
        <v>211</v>
      </c>
      <c r="G99" s="285" t="s">
        <v>211</v>
      </c>
      <c r="H99" s="290" t="s">
        <v>465</v>
      </c>
      <c r="I99" s="215" t="str">
        <f t="shared" si="3"/>
        <v>ЗАРЫПОВА</v>
      </c>
      <c r="J99" s="215" t="str">
        <f t="shared" si="4"/>
        <v>К</v>
      </c>
      <c r="K99" s="215" t="str">
        <f t="shared" si="5"/>
        <v>ЗАРЫПОВА К.</v>
      </c>
    </row>
    <row r="100" spans="1:11" ht="15" customHeight="1">
      <c r="A100" s="201">
        <v>116</v>
      </c>
      <c r="B100" s="206" t="s">
        <v>36</v>
      </c>
      <c r="C100" s="326" t="s">
        <v>466</v>
      </c>
      <c r="D100" s="203" t="s">
        <v>467</v>
      </c>
      <c r="E100" s="204">
        <v>722</v>
      </c>
      <c r="F100" s="282" t="s">
        <v>203</v>
      </c>
      <c r="G100" s="282" t="s">
        <v>199</v>
      </c>
      <c r="H100" s="290" t="s">
        <v>433</v>
      </c>
      <c r="I100" s="215" t="str">
        <f t="shared" si="3"/>
        <v>НАУМОВА</v>
      </c>
      <c r="J100" s="215" t="str">
        <f t="shared" si="4"/>
        <v>Е</v>
      </c>
      <c r="K100" s="215" t="str">
        <f t="shared" si="5"/>
        <v>НАУМОВА Е.</v>
      </c>
    </row>
    <row r="101" spans="1:11" ht="15" customHeight="1">
      <c r="A101" s="201">
        <v>117</v>
      </c>
      <c r="B101" s="206" t="s">
        <v>37</v>
      </c>
      <c r="C101" s="305" t="s">
        <v>468</v>
      </c>
      <c r="D101" s="203" t="s">
        <v>469</v>
      </c>
      <c r="E101" s="204">
        <v>722</v>
      </c>
      <c r="F101" s="282" t="s">
        <v>198</v>
      </c>
      <c r="G101" s="282" t="s">
        <v>470</v>
      </c>
      <c r="H101" s="291" t="s">
        <v>471</v>
      </c>
      <c r="I101" s="215" t="str">
        <f t="shared" si="3"/>
        <v>МОХНАЧЕВА</v>
      </c>
      <c r="J101" s="215" t="str">
        <f t="shared" si="4"/>
        <v>О</v>
      </c>
      <c r="K101" s="215" t="str">
        <f t="shared" si="5"/>
        <v>МОХНАЧЕВА О.</v>
      </c>
    </row>
    <row r="102" spans="1:11" ht="15" customHeight="1">
      <c r="A102" s="201">
        <v>118</v>
      </c>
      <c r="B102" s="206" t="s">
        <v>38</v>
      </c>
      <c r="C102" s="324" t="s">
        <v>472</v>
      </c>
      <c r="D102" s="203" t="s">
        <v>473</v>
      </c>
      <c r="E102" s="204">
        <v>721</v>
      </c>
      <c r="F102" s="282" t="s">
        <v>221</v>
      </c>
      <c r="G102" s="282" t="s">
        <v>474</v>
      </c>
      <c r="H102" s="291" t="s">
        <v>348</v>
      </c>
      <c r="I102" s="215" t="str">
        <f t="shared" si="3"/>
        <v>СОФРОНОВА</v>
      </c>
      <c r="J102" s="215" t="str">
        <f t="shared" si="4"/>
        <v> </v>
      </c>
      <c r="K102" s="215" t="str">
        <f t="shared" si="5"/>
        <v>СОФРОНОВА  .</v>
      </c>
    </row>
    <row r="103" spans="1:11" ht="15" customHeight="1">
      <c r="A103" s="201">
        <v>119</v>
      </c>
      <c r="B103" s="206" t="s">
        <v>39</v>
      </c>
      <c r="C103" s="407" t="s">
        <v>475</v>
      </c>
      <c r="D103" s="203" t="s">
        <v>476</v>
      </c>
      <c r="E103" s="204">
        <v>721</v>
      </c>
      <c r="F103" s="282" t="s">
        <v>193</v>
      </c>
      <c r="G103" s="282" t="s">
        <v>194</v>
      </c>
      <c r="H103" s="290" t="s">
        <v>477</v>
      </c>
      <c r="I103" s="215" t="str">
        <f t="shared" si="3"/>
        <v>САФИНА</v>
      </c>
      <c r="J103" s="215" t="str">
        <f t="shared" si="4"/>
        <v>В</v>
      </c>
      <c r="K103" s="215" t="str">
        <f t="shared" si="5"/>
        <v>САФИНА В.</v>
      </c>
    </row>
    <row r="104" spans="1:11" ht="15" customHeight="1" thickBot="1">
      <c r="A104" s="201">
        <v>120</v>
      </c>
      <c r="B104" s="206" t="s">
        <v>40</v>
      </c>
      <c r="C104" s="305" t="s">
        <v>478</v>
      </c>
      <c r="D104" s="203" t="s">
        <v>396</v>
      </c>
      <c r="E104" s="204">
        <v>720</v>
      </c>
      <c r="F104" s="282" t="s">
        <v>211</v>
      </c>
      <c r="G104" s="282" t="s">
        <v>212</v>
      </c>
      <c r="H104" s="330" t="s">
        <v>229</v>
      </c>
      <c r="I104" s="215" t="str">
        <f t="shared" si="3"/>
        <v>РОДИОНОВА</v>
      </c>
      <c r="J104" s="215" t="str">
        <f t="shared" si="4"/>
        <v>М</v>
      </c>
      <c r="K104" s="215" t="str">
        <f t="shared" si="5"/>
        <v>РОДИОНОВА М.</v>
      </c>
    </row>
    <row r="105" spans="1:11" ht="15" customHeight="1" thickTop="1">
      <c r="A105" s="201">
        <v>121</v>
      </c>
      <c r="B105" s="206" t="s">
        <v>41</v>
      </c>
      <c r="C105" s="320" t="s">
        <v>479</v>
      </c>
      <c r="D105" s="203" t="s">
        <v>480</v>
      </c>
      <c r="E105" s="204">
        <v>710</v>
      </c>
      <c r="F105" s="282" t="s">
        <v>390</v>
      </c>
      <c r="G105" s="282" t="s">
        <v>352</v>
      </c>
      <c r="H105" s="291" t="s">
        <v>481</v>
      </c>
      <c r="I105" s="215" t="str">
        <f t="shared" si="3"/>
        <v>ДЕМЬЯНОВА</v>
      </c>
      <c r="J105" s="215" t="str">
        <f t="shared" si="4"/>
        <v>Ю</v>
      </c>
      <c r="K105" s="215" t="str">
        <f t="shared" si="5"/>
        <v>ДЕМЬЯНОВА Ю.</v>
      </c>
    </row>
    <row r="106" spans="1:11" ht="15" customHeight="1">
      <c r="A106" s="201">
        <v>122</v>
      </c>
      <c r="B106" s="206" t="s">
        <v>42</v>
      </c>
      <c r="C106" s="324" t="s">
        <v>482</v>
      </c>
      <c r="D106" s="203" t="s">
        <v>483</v>
      </c>
      <c r="E106" s="204">
        <v>708</v>
      </c>
      <c r="F106" s="409" t="s">
        <v>193</v>
      </c>
      <c r="G106" s="410" t="s">
        <v>194</v>
      </c>
      <c r="H106" s="290" t="s">
        <v>195</v>
      </c>
      <c r="I106" s="215" t="str">
        <f t="shared" si="3"/>
        <v>МЕЛЬНИКОВА</v>
      </c>
      <c r="J106" s="215" t="str">
        <f t="shared" si="4"/>
        <v>В</v>
      </c>
      <c r="K106" s="215" t="str">
        <f t="shared" si="5"/>
        <v>МЕЛЬНИКОВА В.</v>
      </c>
    </row>
    <row r="107" spans="1:11" ht="15" customHeight="1">
      <c r="A107" s="201">
        <v>123</v>
      </c>
      <c r="B107" s="206" t="s">
        <v>43</v>
      </c>
      <c r="C107" s="305" t="s">
        <v>484</v>
      </c>
      <c r="D107" s="203" t="s">
        <v>347</v>
      </c>
      <c r="E107" s="204">
        <v>695</v>
      </c>
      <c r="F107" s="282" t="s">
        <v>211</v>
      </c>
      <c r="G107" s="410" t="s">
        <v>212</v>
      </c>
      <c r="H107" s="291" t="s">
        <v>427</v>
      </c>
      <c r="I107" s="215" t="str">
        <f t="shared" si="3"/>
        <v>МОЗЯКИНА</v>
      </c>
      <c r="J107" s="215" t="str">
        <f t="shared" si="4"/>
        <v>Н</v>
      </c>
      <c r="K107" s="215" t="str">
        <f t="shared" si="5"/>
        <v>МОЗЯКИНА Н.</v>
      </c>
    </row>
    <row r="108" spans="1:11" ht="15" customHeight="1">
      <c r="A108" s="201">
        <v>124</v>
      </c>
      <c r="B108" s="206" t="s">
        <v>44</v>
      </c>
      <c r="C108" s="321" t="s">
        <v>485</v>
      </c>
      <c r="D108" s="203" t="s">
        <v>486</v>
      </c>
      <c r="E108" s="204">
        <v>692</v>
      </c>
      <c r="F108" s="282" t="s">
        <v>211</v>
      </c>
      <c r="G108" s="285" t="s">
        <v>212</v>
      </c>
      <c r="H108" s="290" t="s">
        <v>487</v>
      </c>
      <c r="I108" s="215" t="str">
        <f t="shared" si="3"/>
        <v>КУЛИКОВА</v>
      </c>
      <c r="J108" s="215" t="str">
        <f t="shared" si="4"/>
        <v>О</v>
      </c>
      <c r="K108" s="215" t="str">
        <f t="shared" si="5"/>
        <v>КУЛИКОВА О.</v>
      </c>
    </row>
    <row r="109" spans="1:11" ht="15" customHeight="1">
      <c r="A109" s="201">
        <v>125</v>
      </c>
      <c r="B109" s="206" t="s">
        <v>45</v>
      </c>
      <c r="C109" s="324" t="s">
        <v>488</v>
      </c>
      <c r="D109" s="203" t="s">
        <v>489</v>
      </c>
      <c r="E109" s="204">
        <v>684</v>
      </c>
      <c r="F109" s="282" t="s">
        <v>211</v>
      </c>
      <c r="G109" s="285" t="s">
        <v>212</v>
      </c>
      <c r="H109" s="291" t="s">
        <v>417</v>
      </c>
      <c r="I109" s="215" t="str">
        <f t="shared" si="3"/>
        <v>ХЛЫЗОВА</v>
      </c>
      <c r="J109" s="215" t="str">
        <f t="shared" si="4"/>
        <v>Е</v>
      </c>
      <c r="K109" s="215" t="str">
        <f t="shared" si="5"/>
        <v>ХЛЫЗОВА Е.</v>
      </c>
    </row>
    <row r="110" spans="1:11" ht="15" customHeight="1">
      <c r="A110" s="201">
        <v>126</v>
      </c>
      <c r="B110" s="206" t="s">
        <v>46</v>
      </c>
      <c r="C110" s="327" t="s">
        <v>490</v>
      </c>
      <c r="D110" s="203" t="s">
        <v>491</v>
      </c>
      <c r="E110" s="204">
        <v>684</v>
      </c>
      <c r="F110" s="282" t="s">
        <v>216</v>
      </c>
      <c r="G110" s="285" t="s">
        <v>423</v>
      </c>
      <c r="H110" s="290" t="s">
        <v>492</v>
      </c>
      <c r="I110" s="215" t="str">
        <f t="shared" si="3"/>
        <v>КУСКОВА</v>
      </c>
      <c r="J110" s="215" t="str">
        <f t="shared" si="4"/>
        <v>Д</v>
      </c>
      <c r="K110" s="215" t="str">
        <f t="shared" si="5"/>
        <v>КУСКОВА Д.</v>
      </c>
    </row>
    <row r="111" spans="1:11" ht="15" customHeight="1">
      <c r="A111" s="201">
        <v>127</v>
      </c>
      <c r="B111" s="206" t="s">
        <v>47</v>
      </c>
      <c r="C111" s="320" t="s">
        <v>493</v>
      </c>
      <c r="D111" s="203" t="s">
        <v>494</v>
      </c>
      <c r="E111" s="204">
        <v>670</v>
      </c>
      <c r="F111" s="282" t="s">
        <v>221</v>
      </c>
      <c r="G111" s="285" t="s">
        <v>474</v>
      </c>
      <c r="H111" s="291" t="s">
        <v>348</v>
      </c>
      <c r="I111" s="215" t="str">
        <f t="shared" si="3"/>
        <v>БУЛАНКИНА</v>
      </c>
      <c r="J111" s="215" t="str">
        <f t="shared" si="4"/>
        <v>А</v>
      </c>
      <c r="K111" s="215" t="str">
        <f t="shared" si="5"/>
        <v>БУЛАНКИНА А.</v>
      </c>
    </row>
    <row r="112" spans="1:11" ht="15" customHeight="1">
      <c r="A112" s="201">
        <v>128</v>
      </c>
      <c r="B112" s="206" t="s">
        <v>48</v>
      </c>
      <c r="C112" s="320" t="s">
        <v>495</v>
      </c>
      <c r="D112" s="203" t="s">
        <v>496</v>
      </c>
      <c r="E112" s="204">
        <v>668</v>
      </c>
      <c r="F112" s="282" t="s">
        <v>221</v>
      </c>
      <c r="G112" s="285" t="s">
        <v>474</v>
      </c>
      <c r="H112" s="290" t="s">
        <v>223</v>
      </c>
      <c r="I112" s="215" t="str">
        <f t="shared" si="3"/>
        <v>ОВЧИННИКОВА</v>
      </c>
      <c r="J112" s="215" t="str">
        <f t="shared" si="4"/>
        <v>О</v>
      </c>
      <c r="K112" s="215" t="str">
        <f t="shared" si="5"/>
        <v>ОВЧИННИКОВА О.</v>
      </c>
    </row>
    <row r="113" spans="1:11" ht="15" customHeight="1">
      <c r="A113" s="201">
        <v>129</v>
      </c>
      <c r="B113" s="206" t="s">
        <v>49</v>
      </c>
      <c r="C113" s="325" t="s">
        <v>497</v>
      </c>
      <c r="D113" s="203" t="s">
        <v>498</v>
      </c>
      <c r="E113" s="204">
        <v>668</v>
      </c>
      <c r="F113" s="282" t="s">
        <v>221</v>
      </c>
      <c r="G113" s="292" t="s">
        <v>474</v>
      </c>
      <c r="H113" s="290" t="s">
        <v>499</v>
      </c>
      <c r="I113" s="215" t="str">
        <f t="shared" si="3"/>
        <v>УЛУДИНЦЕВА</v>
      </c>
      <c r="J113" s="215" t="str">
        <f t="shared" si="4"/>
        <v>Е</v>
      </c>
      <c r="K113" s="215" t="str">
        <f t="shared" si="5"/>
        <v>УЛУДИНЦЕВА Е.</v>
      </c>
    </row>
    <row r="114" spans="1:11" ht="15" customHeight="1">
      <c r="A114" s="201">
        <v>130</v>
      </c>
      <c r="B114" s="206" t="s">
        <v>50</v>
      </c>
      <c r="C114" s="320" t="s">
        <v>500</v>
      </c>
      <c r="D114" s="203" t="s">
        <v>501</v>
      </c>
      <c r="E114" s="204">
        <v>662</v>
      </c>
      <c r="F114" s="282" t="s">
        <v>502</v>
      </c>
      <c r="G114" s="285" t="s">
        <v>503</v>
      </c>
      <c r="H114" s="291" t="s">
        <v>504</v>
      </c>
      <c r="I114" s="215" t="str">
        <f t="shared" si="3"/>
        <v>ДАШКЕВИЧ</v>
      </c>
      <c r="J114" s="215" t="str">
        <f t="shared" si="4"/>
        <v>К</v>
      </c>
      <c r="K114" s="215" t="str">
        <f t="shared" si="5"/>
        <v>ДАШКЕВИЧ К.</v>
      </c>
    </row>
    <row r="115" spans="1:11" ht="15" customHeight="1">
      <c r="A115" s="201">
        <v>131</v>
      </c>
      <c r="B115" s="206" t="s">
        <v>51</v>
      </c>
      <c r="C115" s="320" t="s">
        <v>505</v>
      </c>
      <c r="D115" s="203" t="s">
        <v>506</v>
      </c>
      <c r="E115" s="204">
        <v>657</v>
      </c>
      <c r="F115" s="282" t="s">
        <v>211</v>
      </c>
      <c r="G115" s="285" t="s">
        <v>212</v>
      </c>
      <c r="H115" s="290" t="s">
        <v>420</v>
      </c>
      <c r="I115" s="215" t="str">
        <f t="shared" si="3"/>
        <v>ЯРОШЕВИЧ</v>
      </c>
      <c r="J115" s="215" t="str">
        <f t="shared" si="4"/>
        <v>Ю</v>
      </c>
      <c r="K115" s="215" t="str">
        <f t="shared" si="5"/>
        <v>ЯРОШЕВИЧ Ю.</v>
      </c>
    </row>
    <row r="116" spans="1:11" ht="15" customHeight="1">
      <c r="A116" s="201">
        <v>132</v>
      </c>
      <c r="B116" s="206" t="s">
        <v>52</v>
      </c>
      <c r="C116" s="305" t="s">
        <v>507</v>
      </c>
      <c r="D116" s="203" t="s">
        <v>508</v>
      </c>
      <c r="E116" s="204">
        <v>653</v>
      </c>
      <c r="F116" s="282" t="s">
        <v>509</v>
      </c>
      <c r="G116" s="285" t="s">
        <v>510</v>
      </c>
      <c r="H116" s="291" t="s">
        <v>511</v>
      </c>
      <c r="I116" s="215" t="str">
        <f t="shared" si="3"/>
        <v>ОСЕТРИНА</v>
      </c>
      <c r="J116" s="215" t="str">
        <f t="shared" si="4"/>
        <v>Е</v>
      </c>
      <c r="K116" s="215" t="str">
        <f t="shared" si="5"/>
        <v>ОСЕТРИНА Е.</v>
      </c>
    </row>
    <row r="117" spans="1:11" ht="15" customHeight="1">
      <c r="A117" s="201">
        <v>133</v>
      </c>
      <c r="B117" s="206" t="s">
        <v>53</v>
      </c>
      <c r="C117" s="320" t="s">
        <v>512</v>
      </c>
      <c r="D117" s="203" t="s">
        <v>513</v>
      </c>
      <c r="E117" s="208">
        <v>642</v>
      </c>
      <c r="F117" s="282" t="s">
        <v>211</v>
      </c>
      <c r="G117" s="285" t="s">
        <v>212</v>
      </c>
      <c r="H117" s="291" t="s">
        <v>420</v>
      </c>
      <c r="I117" s="215" t="str">
        <f t="shared" si="3"/>
        <v>ТИТОВА</v>
      </c>
      <c r="J117" s="215" t="str">
        <f t="shared" si="4"/>
        <v>К</v>
      </c>
      <c r="K117" s="215" t="str">
        <f t="shared" si="5"/>
        <v>ТИТОВА К.</v>
      </c>
    </row>
    <row r="118" spans="1:11" ht="15" customHeight="1">
      <c r="A118" s="201">
        <v>134</v>
      </c>
      <c r="B118" s="206" t="s">
        <v>54</v>
      </c>
      <c r="C118" s="325" t="s">
        <v>514</v>
      </c>
      <c r="D118" s="203" t="s">
        <v>515</v>
      </c>
      <c r="E118" s="204">
        <v>638</v>
      </c>
      <c r="F118" s="282" t="s">
        <v>516</v>
      </c>
      <c r="G118" s="285" t="s">
        <v>517</v>
      </c>
      <c r="H118" s="322" t="s">
        <v>518</v>
      </c>
      <c r="I118" s="215" t="str">
        <f t="shared" si="3"/>
        <v>ГИБАЙДУЛИНА</v>
      </c>
      <c r="J118" s="215" t="str">
        <f t="shared" si="4"/>
        <v>А</v>
      </c>
      <c r="K118" s="215" t="str">
        <f t="shared" si="5"/>
        <v>ГИБАЙДУЛИНА А.</v>
      </c>
    </row>
    <row r="119" spans="1:11" ht="15" customHeight="1">
      <c r="A119" s="201">
        <v>135</v>
      </c>
      <c r="B119" s="206" t="s">
        <v>55</v>
      </c>
      <c r="C119" s="305" t="s">
        <v>519</v>
      </c>
      <c r="D119" s="203" t="s">
        <v>320</v>
      </c>
      <c r="E119" s="204">
        <v>627</v>
      </c>
      <c r="F119" s="282" t="s">
        <v>520</v>
      </c>
      <c r="G119" s="285" t="s">
        <v>521</v>
      </c>
      <c r="H119" s="290" t="s">
        <v>522</v>
      </c>
      <c r="I119" s="215" t="str">
        <f t="shared" si="3"/>
        <v>ФОМИНА</v>
      </c>
      <c r="J119" s="215" t="str">
        <f t="shared" si="4"/>
        <v>А</v>
      </c>
      <c r="K119" s="215" t="str">
        <f t="shared" si="5"/>
        <v>ФОМИНА А.</v>
      </c>
    </row>
    <row r="120" spans="1:11" ht="15" customHeight="1">
      <c r="A120" s="201">
        <v>136</v>
      </c>
      <c r="B120" s="206" t="s">
        <v>56</v>
      </c>
      <c r="C120" s="305" t="s">
        <v>523</v>
      </c>
      <c r="D120" s="209" t="s">
        <v>524</v>
      </c>
      <c r="E120" s="204">
        <v>626</v>
      </c>
      <c r="F120" s="282" t="s">
        <v>211</v>
      </c>
      <c r="G120" s="285" t="s">
        <v>212</v>
      </c>
      <c r="H120" s="291" t="s">
        <v>427</v>
      </c>
      <c r="I120" s="215" t="str">
        <f t="shared" si="3"/>
        <v>ШОХОВА</v>
      </c>
      <c r="J120" s="215" t="str">
        <f t="shared" si="4"/>
        <v>Н</v>
      </c>
      <c r="K120" s="215" t="str">
        <f t="shared" si="5"/>
        <v>ШОХОВА Н.</v>
      </c>
    </row>
    <row r="121" spans="1:11" ht="15" customHeight="1">
      <c r="A121" s="201">
        <v>137</v>
      </c>
      <c r="B121" s="206" t="s">
        <v>57</v>
      </c>
      <c r="C121" s="328" t="s">
        <v>525</v>
      </c>
      <c r="D121" s="209" t="s">
        <v>526</v>
      </c>
      <c r="E121" s="204">
        <v>608</v>
      </c>
      <c r="F121" s="282" t="s">
        <v>221</v>
      </c>
      <c r="G121" s="285" t="s">
        <v>474</v>
      </c>
      <c r="H121" s="322" t="s">
        <v>348</v>
      </c>
      <c r="I121" s="215" t="str">
        <f t="shared" si="3"/>
        <v>СУТОРМИНА</v>
      </c>
      <c r="J121" s="215" t="str">
        <f t="shared" si="4"/>
        <v>А</v>
      </c>
      <c r="K121" s="215" t="str">
        <f t="shared" si="5"/>
        <v>СУТОРМИНА А.</v>
      </c>
    </row>
    <row r="122" spans="1:11" ht="15" customHeight="1">
      <c r="A122" s="201">
        <v>138</v>
      </c>
      <c r="B122" s="206" t="s">
        <v>58</v>
      </c>
      <c r="C122" s="305" t="s">
        <v>527</v>
      </c>
      <c r="D122" s="203" t="s">
        <v>528</v>
      </c>
      <c r="E122" s="204">
        <v>607</v>
      </c>
      <c r="F122" s="282" t="s">
        <v>211</v>
      </c>
      <c r="G122" s="285" t="s">
        <v>212</v>
      </c>
      <c r="H122" s="290" t="s">
        <v>529</v>
      </c>
      <c r="I122" s="215" t="str">
        <f t="shared" si="3"/>
        <v>ЗАИКИНА</v>
      </c>
      <c r="J122" s="215" t="str">
        <f t="shared" si="4"/>
        <v>А</v>
      </c>
      <c r="K122" s="215" t="str">
        <f t="shared" si="5"/>
        <v>ЗАИКИНА А.</v>
      </c>
    </row>
    <row r="123" spans="1:11" ht="15" customHeight="1">
      <c r="A123" s="201">
        <v>139</v>
      </c>
      <c r="B123" s="206" t="s">
        <v>59</v>
      </c>
      <c r="C123" s="324" t="s">
        <v>530</v>
      </c>
      <c r="D123" s="203" t="s">
        <v>531</v>
      </c>
      <c r="E123" s="204">
        <v>578</v>
      </c>
      <c r="F123" s="282" t="s">
        <v>532</v>
      </c>
      <c r="G123" s="285" t="s">
        <v>533</v>
      </c>
      <c r="H123" s="291" t="s">
        <v>534</v>
      </c>
      <c r="I123" s="215" t="str">
        <f t="shared" si="3"/>
        <v>ВОРОБЬЕВА</v>
      </c>
      <c r="J123" s="215" t="str">
        <f t="shared" si="4"/>
        <v>В</v>
      </c>
      <c r="K123" s="215" t="str">
        <f t="shared" si="5"/>
        <v>ВОРОБЬЕВА В.</v>
      </c>
    </row>
    <row r="124" spans="1:11" ht="15" customHeight="1">
      <c r="A124" s="201">
        <v>140</v>
      </c>
      <c r="B124" s="206" t="s">
        <v>60</v>
      </c>
      <c r="C124" s="216" t="s">
        <v>535</v>
      </c>
      <c r="D124" s="203" t="s">
        <v>536</v>
      </c>
      <c r="E124" s="204">
        <v>572</v>
      </c>
      <c r="F124" s="282" t="s">
        <v>454</v>
      </c>
      <c r="G124" s="285" t="s">
        <v>437</v>
      </c>
      <c r="H124" s="291" t="s">
        <v>537</v>
      </c>
      <c r="I124" s="215" t="str">
        <f t="shared" si="3"/>
        <v>ЧЕРНОВА</v>
      </c>
      <c r="J124" s="215" t="str">
        <f t="shared" si="4"/>
        <v>Д</v>
      </c>
      <c r="K124" s="215" t="str">
        <f t="shared" si="5"/>
        <v>ЧЕРНОВА Д.</v>
      </c>
    </row>
    <row r="125" spans="1:11" ht="15" customHeight="1">
      <c r="A125" s="201">
        <v>141</v>
      </c>
      <c r="B125" s="206" t="s">
        <v>61</v>
      </c>
      <c r="C125" s="309" t="s">
        <v>538</v>
      </c>
      <c r="D125" s="203" t="s">
        <v>539</v>
      </c>
      <c r="E125" s="204">
        <v>566</v>
      </c>
      <c r="F125" s="282" t="s">
        <v>360</v>
      </c>
      <c r="G125" s="285" t="s">
        <v>540</v>
      </c>
      <c r="H125" s="290" t="s">
        <v>362</v>
      </c>
      <c r="I125" s="215" t="str">
        <f t="shared" si="3"/>
        <v>ГРЕЧИШНИКОВА</v>
      </c>
      <c r="J125" s="215" t="str">
        <f t="shared" si="4"/>
        <v>К</v>
      </c>
      <c r="K125" s="215" t="str">
        <f t="shared" si="5"/>
        <v>ГРЕЧИШНИКОВА К.</v>
      </c>
    </row>
    <row r="126" spans="1:11" ht="15" customHeight="1">
      <c r="A126" s="201">
        <v>142</v>
      </c>
      <c r="B126" s="206" t="s">
        <v>62</v>
      </c>
      <c r="C126" s="309" t="s">
        <v>541</v>
      </c>
      <c r="D126" s="203" t="s">
        <v>542</v>
      </c>
      <c r="E126" s="204">
        <v>562</v>
      </c>
      <c r="F126" s="282" t="s">
        <v>543</v>
      </c>
      <c r="G126" s="285" t="s">
        <v>199</v>
      </c>
      <c r="H126" s="291" t="s">
        <v>544</v>
      </c>
      <c r="I126" s="215" t="str">
        <f t="shared" si="3"/>
        <v>КРЫЛОВА</v>
      </c>
      <c r="J126" s="215" t="str">
        <f t="shared" si="4"/>
        <v>М</v>
      </c>
      <c r="K126" s="215" t="str">
        <f t="shared" si="5"/>
        <v>КРЫЛОВА М.</v>
      </c>
    </row>
    <row r="127" spans="1:11" ht="15" customHeight="1">
      <c r="A127" s="201">
        <v>143</v>
      </c>
      <c r="B127" s="206" t="s">
        <v>63</v>
      </c>
      <c r="C127" s="411" t="s">
        <v>545</v>
      </c>
      <c r="D127" s="203" t="s">
        <v>546</v>
      </c>
      <c r="E127" s="204">
        <v>547</v>
      </c>
      <c r="F127" s="282" t="s">
        <v>211</v>
      </c>
      <c r="G127" s="285" t="s">
        <v>212</v>
      </c>
      <c r="H127" s="290" t="s">
        <v>417</v>
      </c>
      <c r="I127" s="215" t="str">
        <f t="shared" si="3"/>
        <v>АНИСИМОВА</v>
      </c>
      <c r="J127" s="215" t="str">
        <f t="shared" si="4"/>
        <v>А</v>
      </c>
      <c r="K127" s="215" t="str">
        <f t="shared" si="5"/>
        <v>АНИСИМОВА А.</v>
      </c>
    </row>
    <row r="128" spans="1:11" ht="15" customHeight="1">
      <c r="A128" s="201">
        <v>144</v>
      </c>
      <c r="B128" s="206" t="s">
        <v>64</v>
      </c>
      <c r="C128" s="411" t="s">
        <v>547</v>
      </c>
      <c r="D128" s="203" t="s">
        <v>548</v>
      </c>
      <c r="E128" s="204">
        <v>546</v>
      </c>
      <c r="F128" s="282" t="s">
        <v>360</v>
      </c>
      <c r="G128" s="285" t="s">
        <v>540</v>
      </c>
      <c r="H128" s="291" t="s">
        <v>362</v>
      </c>
      <c r="I128" s="215" t="str">
        <f t="shared" si="3"/>
        <v>СУХОРУКОВА</v>
      </c>
      <c r="J128" s="215" t="str">
        <f t="shared" si="4"/>
        <v>С</v>
      </c>
      <c r="K128" s="215" t="str">
        <f t="shared" si="5"/>
        <v>СУХОРУКОВА С.</v>
      </c>
    </row>
    <row r="129" spans="1:11" ht="15" customHeight="1">
      <c r="A129" s="201">
        <v>145</v>
      </c>
      <c r="B129" s="206" t="s">
        <v>65</v>
      </c>
      <c r="C129" s="309" t="s">
        <v>549</v>
      </c>
      <c r="D129" s="203" t="s">
        <v>550</v>
      </c>
      <c r="E129" s="204">
        <v>538</v>
      </c>
      <c r="F129" s="282" t="s">
        <v>454</v>
      </c>
      <c r="G129" s="285" t="s">
        <v>437</v>
      </c>
      <c r="H129" s="290" t="s">
        <v>551</v>
      </c>
      <c r="I129" s="215" t="str">
        <f t="shared" si="3"/>
        <v>ЗАХАРОВА</v>
      </c>
      <c r="J129" s="215" t="str">
        <f t="shared" si="4"/>
        <v>О</v>
      </c>
      <c r="K129" s="215" t="str">
        <f t="shared" si="5"/>
        <v>ЗАХАРОВА О.</v>
      </c>
    </row>
    <row r="130" spans="1:11" ht="15" customHeight="1">
      <c r="A130" s="201">
        <v>146</v>
      </c>
      <c r="B130" s="206" t="s">
        <v>66</v>
      </c>
      <c r="C130" s="309" t="s">
        <v>552</v>
      </c>
      <c r="D130" s="203" t="s">
        <v>553</v>
      </c>
      <c r="E130" s="204">
        <v>535</v>
      </c>
      <c r="F130" s="282" t="s">
        <v>211</v>
      </c>
      <c r="G130" s="285" t="s">
        <v>212</v>
      </c>
      <c r="H130" s="290" t="s">
        <v>458</v>
      </c>
      <c r="I130" s="215" t="str">
        <f t="shared" si="3"/>
        <v>САЛЕЕВА</v>
      </c>
      <c r="J130" s="215" t="str">
        <f t="shared" si="4"/>
        <v>К</v>
      </c>
      <c r="K130" s="215" t="str">
        <f t="shared" si="5"/>
        <v>САЛЕЕВА К.</v>
      </c>
    </row>
    <row r="131" spans="1:11" ht="15" customHeight="1">
      <c r="A131" s="201">
        <v>147</v>
      </c>
      <c r="B131" s="206" t="s">
        <v>67</v>
      </c>
      <c r="C131" s="411" t="s">
        <v>554</v>
      </c>
      <c r="D131" s="203" t="s">
        <v>555</v>
      </c>
      <c r="E131" s="204">
        <v>533</v>
      </c>
      <c r="F131" s="282" t="s">
        <v>556</v>
      </c>
      <c r="G131" s="285" t="s">
        <v>557</v>
      </c>
      <c r="H131" s="290" t="s">
        <v>558</v>
      </c>
      <c r="I131" s="215" t="str">
        <f t="shared" si="3"/>
        <v>СИНЦОВА</v>
      </c>
      <c r="J131" s="215" t="str">
        <f t="shared" si="4"/>
        <v>М</v>
      </c>
      <c r="K131" s="215" t="str">
        <f t="shared" si="5"/>
        <v>СИНЦОВА М.</v>
      </c>
    </row>
    <row r="132" spans="1:11" ht="15" customHeight="1">
      <c r="A132" s="201">
        <v>148</v>
      </c>
      <c r="B132" s="206" t="s">
        <v>68</v>
      </c>
      <c r="C132" s="411" t="s">
        <v>559</v>
      </c>
      <c r="D132" s="203" t="s">
        <v>560</v>
      </c>
      <c r="E132" s="204">
        <v>531</v>
      </c>
      <c r="F132" s="282" t="s">
        <v>454</v>
      </c>
      <c r="G132" s="285" t="s">
        <v>437</v>
      </c>
      <c r="H132" s="290" t="s">
        <v>561</v>
      </c>
      <c r="I132" s="215" t="str">
        <f t="shared" si="3"/>
        <v>ОХОТНИКОВА</v>
      </c>
      <c r="J132" s="215" t="str">
        <f t="shared" si="4"/>
        <v>Е</v>
      </c>
      <c r="K132" s="215" t="str">
        <f t="shared" si="5"/>
        <v>ОХОТНИКОВА Е.</v>
      </c>
    </row>
    <row r="133" spans="1:11" ht="15" customHeight="1">
      <c r="A133" s="201">
        <v>149</v>
      </c>
      <c r="B133" s="206" t="s">
        <v>69</v>
      </c>
      <c r="C133" s="411" t="s">
        <v>562</v>
      </c>
      <c r="D133" s="329" t="s">
        <v>563</v>
      </c>
      <c r="E133" s="204">
        <v>520</v>
      </c>
      <c r="F133" s="282" t="s">
        <v>564</v>
      </c>
      <c r="G133" s="285" t="s">
        <v>565</v>
      </c>
      <c r="H133" s="291" t="s">
        <v>566</v>
      </c>
      <c r="I133" s="215" t="str">
        <f t="shared" si="3"/>
        <v>ГУЛЕВСКАЯ</v>
      </c>
      <c r="J133" s="215" t="str">
        <f t="shared" si="4"/>
        <v>Л</v>
      </c>
      <c r="K133" s="215" t="str">
        <f t="shared" si="5"/>
        <v>ГУЛЕВСКАЯ Л.</v>
      </c>
    </row>
    <row r="134" spans="1:11" ht="15" customHeight="1">
      <c r="A134" s="201">
        <v>150</v>
      </c>
      <c r="B134" s="206" t="s">
        <v>70</v>
      </c>
      <c r="C134" s="411" t="s">
        <v>567</v>
      </c>
      <c r="D134" s="209" t="s">
        <v>568</v>
      </c>
      <c r="E134" s="204">
        <v>507</v>
      </c>
      <c r="F134" s="282" t="s">
        <v>516</v>
      </c>
      <c r="G134" s="285" t="s">
        <v>517</v>
      </c>
      <c r="H134" s="291" t="s">
        <v>518</v>
      </c>
      <c r="I134" s="215" t="str">
        <f t="shared" si="3"/>
        <v>КОКАРЕВА</v>
      </c>
      <c r="J134" s="215" t="str">
        <f t="shared" si="4"/>
        <v>С</v>
      </c>
      <c r="K134" s="215" t="str">
        <f t="shared" si="5"/>
        <v>КОКАРЕВА С.</v>
      </c>
    </row>
    <row r="135" spans="1:11" ht="15" customHeight="1">
      <c r="A135" s="201">
        <v>151</v>
      </c>
      <c r="B135" s="206" t="s">
        <v>71</v>
      </c>
      <c r="C135" s="309" t="s">
        <v>569</v>
      </c>
      <c r="D135" s="209" t="s">
        <v>570</v>
      </c>
      <c r="E135" s="204">
        <v>505</v>
      </c>
      <c r="F135" s="282" t="s">
        <v>216</v>
      </c>
      <c r="G135" s="285" t="s">
        <v>423</v>
      </c>
      <c r="H135" s="291" t="s">
        <v>571</v>
      </c>
      <c r="I135" s="215" t="str">
        <f t="shared" si="3"/>
        <v>БИКЕЕВА</v>
      </c>
      <c r="J135" s="215" t="str">
        <f t="shared" si="4"/>
        <v>П</v>
      </c>
      <c r="K135" s="215" t="str">
        <f t="shared" si="5"/>
        <v>БИКЕЕВА П.</v>
      </c>
    </row>
    <row r="136" spans="1:11" ht="15" customHeight="1">
      <c r="A136" s="201">
        <v>152</v>
      </c>
      <c r="B136" s="206" t="s">
        <v>72</v>
      </c>
      <c r="C136" s="309" t="s">
        <v>572</v>
      </c>
      <c r="D136" s="209" t="s">
        <v>573</v>
      </c>
      <c r="E136" s="204">
        <v>502</v>
      </c>
      <c r="F136" s="282" t="s">
        <v>211</v>
      </c>
      <c r="G136" s="292" t="s">
        <v>212</v>
      </c>
      <c r="H136" s="290" t="s">
        <v>427</v>
      </c>
      <c r="I136" s="215" t="str">
        <f t="shared" si="3"/>
        <v>ХАРЛАМОВА</v>
      </c>
      <c r="J136" s="215" t="str">
        <f t="shared" si="4"/>
        <v>Ю</v>
      </c>
      <c r="K136" s="215" t="str">
        <f t="shared" si="5"/>
        <v>ХАРЛАМОВА Ю.</v>
      </c>
    </row>
    <row r="137" spans="1:11" ht="15" customHeight="1">
      <c r="A137" s="201">
        <v>153</v>
      </c>
      <c r="B137" s="206" t="s">
        <v>73</v>
      </c>
      <c r="C137" s="309" t="s">
        <v>574</v>
      </c>
      <c r="D137" s="209" t="s">
        <v>575</v>
      </c>
      <c r="E137" s="204">
        <v>499</v>
      </c>
      <c r="F137" s="282" t="s">
        <v>193</v>
      </c>
      <c r="G137" s="285" t="s">
        <v>194</v>
      </c>
      <c r="H137" s="290" t="s">
        <v>477</v>
      </c>
      <c r="I137" s="215" t="str">
        <f t="shared" si="3"/>
        <v>ПОПОВА</v>
      </c>
      <c r="J137" s="215" t="str">
        <f t="shared" si="4"/>
        <v>Л</v>
      </c>
      <c r="K137" s="215" t="str">
        <f t="shared" si="5"/>
        <v>ПОПОВА Л.</v>
      </c>
    </row>
    <row r="138" spans="1:11" ht="15" customHeight="1">
      <c r="A138" s="201">
        <v>154</v>
      </c>
      <c r="B138" s="206" t="s">
        <v>74</v>
      </c>
      <c r="C138" s="411" t="s">
        <v>576</v>
      </c>
      <c r="D138" s="209" t="s">
        <v>577</v>
      </c>
      <c r="E138" s="204">
        <v>495</v>
      </c>
      <c r="F138" s="282" t="s">
        <v>324</v>
      </c>
      <c r="G138" s="285" t="s">
        <v>423</v>
      </c>
      <c r="H138" s="291" t="s">
        <v>578</v>
      </c>
      <c r="I138" s="215" t="str">
        <f t="shared" si="3"/>
        <v>КЛИМОЧКИНА</v>
      </c>
      <c r="J138" s="215" t="str">
        <f t="shared" si="4"/>
        <v>Я</v>
      </c>
      <c r="K138" s="215" t="str">
        <f t="shared" si="5"/>
        <v>КЛИМОЧКИНА Я.</v>
      </c>
    </row>
    <row r="139" spans="1:11" ht="15" customHeight="1">
      <c r="A139" s="201">
        <v>155</v>
      </c>
      <c r="B139" s="206" t="s">
        <v>75</v>
      </c>
      <c r="C139" s="309" t="s">
        <v>579</v>
      </c>
      <c r="D139" s="209" t="s">
        <v>580</v>
      </c>
      <c r="E139" s="204">
        <v>484</v>
      </c>
      <c r="F139" s="282" t="s">
        <v>581</v>
      </c>
      <c r="G139" s="285" t="s">
        <v>582</v>
      </c>
      <c r="H139" s="291"/>
      <c r="I139" s="215" t="str">
        <f t="shared" si="3"/>
        <v>ШАХОВА</v>
      </c>
      <c r="J139" s="215" t="str">
        <f t="shared" si="4"/>
        <v>Ю</v>
      </c>
      <c r="K139" s="215" t="str">
        <f t="shared" si="5"/>
        <v>ШАХОВА Ю.</v>
      </c>
    </row>
    <row r="140" spans="1:11" ht="15" customHeight="1">
      <c r="A140" s="201">
        <v>156</v>
      </c>
      <c r="B140" s="206" t="s">
        <v>76</v>
      </c>
      <c r="C140" s="411" t="s">
        <v>583</v>
      </c>
      <c r="D140" s="209" t="s">
        <v>584</v>
      </c>
      <c r="E140" s="208">
        <v>476</v>
      </c>
      <c r="F140" s="282" t="s">
        <v>234</v>
      </c>
      <c r="G140" s="285" t="s">
        <v>585</v>
      </c>
      <c r="H140" s="291" t="s">
        <v>586</v>
      </c>
      <c r="I140" s="215" t="str">
        <f t="shared" si="3"/>
        <v>ЛЕГОСТАЕВА</v>
      </c>
      <c r="J140" s="215" t="str">
        <f t="shared" si="4"/>
        <v>В</v>
      </c>
      <c r="K140" s="215" t="str">
        <f t="shared" si="5"/>
        <v>ЛЕГОСТАЕВА В.</v>
      </c>
    </row>
    <row r="141" spans="1:11" ht="15" customHeight="1">
      <c r="A141" s="201">
        <v>157</v>
      </c>
      <c r="B141" s="206" t="s">
        <v>77</v>
      </c>
      <c r="C141" s="309" t="s">
        <v>587</v>
      </c>
      <c r="D141" s="209" t="s">
        <v>588</v>
      </c>
      <c r="E141" s="204">
        <v>450</v>
      </c>
      <c r="F141" s="282" t="s">
        <v>221</v>
      </c>
      <c r="G141" s="285" t="s">
        <v>474</v>
      </c>
      <c r="H141" s="290" t="s">
        <v>223</v>
      </c>
      <c r="I141" s="215" t="str">
        <f t="shared" si="3"/>
        <v>КОНЦУНТЕЙЛО</v>
      </c>
      <c r="J141" s="215" t="str">
        <f t="shared" si="4"/>
        <v>Н</v>
      </c>
      <c r="K141" s="215" t="str">
        <f t="shared" si="5"/>
        <v>КОНЦУНТЕЙЛО Н.</v>
      </c>
    </row>
    <row r="142" spans="1:11" ht="15" customHeight="1">
      <c r="A142" s="201">
        <v>158</v>
      </c>
      <c r="B142" s="206" t="s">
        <v>78</v>
      </c>
      <c r="C142" s="309" t="s">
        <v>589</v>
      </c>
      <c r="D142" s="209" t="s">
        <v>590</v>
      </c>
      <c r="E142" s="204">
        <v>449</v>
      </c>
      <c r="F142" s="282" t="s">
        <v>591</v>
      </c>
      <c r="G142" s="285" t="s">
        <v>307</v>
      </c>
      <c r="H142" s="290" t="s">
        <v>592</v>
      </c>
      <c r="I142" s="215" t="str">
        <f t="shared" si="3"/>
        <v>БРЕДНИКОВА</v>
      </c>
      <c r="J142" s="215" t="str">
        <f t="shared" si="4"/>
        <v>А</v>
      </c>
      <c r="K142" s="215" t="str">
        <f t="shared" si="5"/>
        <v>БРЕДНИКОВА А.</v>
      </c>
    </row>
    <row r="143" spans="1:11" ht="15" customHeight="1">
      <c r="A143" s="201">
        <v>159</v>
      </c>
      <c r="B143" s="206" t="s">
        <v>79</v>
      </c>
      <c r="C143" s="411" t="s">
        <v>593</v>
      </c>
      <c r="D143" s="209" t="s">
        <v>594</v>
      </c>
      <c r="E143" s="204">
        <v>425</v>
      </c>
      <c r="F143" s="282" t="s">
        <v>351</v>
      </c>
      <c r="G143" s="285" t="s">
        <v>352</v>
      </c>
      <c r="H143" s="322" t="s">
        <v>353</v>
      </c>
      <c r="I143" s="215" t="str">
        <f t="shared" si="3"/>
        <v>НЕЛЮБИНА</v>
      </c>
      <c r="J143" s="215" t="str">
        <f t="shared" si="4"/>
        <v>О</v>
      </c>
      <c r="K143" s="215" t="str">
        <f t="shared" si="5"/>
        <v>НЕЛЮБИНА О.</v>
      </c>
    </row>
    <row r="144" spans="1:11" ht="15" customHeight="1">
      <c r="A144" s="201">
        <v>160</v>
      </c>
      <c r="B144" s="206" t="s">
        <v>80</v>
      </c>
      <c r="C144" s="309" t="s">
        <v>595</v>
      </c>
      <c r="D144" s="209" t="s">
        <v>596</v>
      </c>
      <c r="E144" s="204">
        <v>415</v>
      </c>
      <c r="F144" s="282" t="s">
        <v>597</v>
      </c>
      <c r="G144" s="285" t="s">
        <v>582</v>
      </c>
      <c r="H144" s="291"/>
      <c r="I144" s="215" t="str">
        <f t="shared" si="3"/>
        <v>ЛЕПКАЛОВА</v>
      </c>
      <c r="J144" s="215" t="str">
        <f t="shared" si="4"/>
        <v>Е</v>
      </c>
      <c r="K144" s="215" t="str">
        <f t="shared" si="5"/>
        <v>ЛЕПКАЛОВА Е.</v>
      </c>
    </row>
    <row r="145" spans="1:11" ht="15" customHeight="1">
      <c r="A145" s="201">
        <v>161</v>
      </c>
      <c r="B145" s="206" t="s">
        <v>81</v>
      </c>
      <c r="C145" s="411" t="s">
        <v>598</v>
      </c>
      <c r="D145" s="209" t="s">
        <v>599</v>
      </c>
      <c r="E145" s="204">
        <v>406</v>
      </c>
      <c r="F145" s="282" t="s">
        <v>600</v>
      </c>
      <c r="G145" s="285" t="s">
        <v>601</v>
      </c>
      <c r="H145" s="291" t="s">
        <v>602</v>
      </c>
      <c r="I145" s="215" t="str">
        <f t="shared" si="3"/>
        <v>КЛИМЧЕНКО</v>
      </c>
      <c r="J145" s="215" t="str">
        <f t="shared" si="4"/>
        <v>В</v>
      </c>
      <c r="K145" s="215" t="str">
        <f t="shared" si="5"/>
        <v>КЛИМЧЕНКО В.</v>
      </c>
    </row>
    <row r="146" spans="1:11" ht="15" customHeight="1">
      <c r="A146" s="201">
        <v>162</v>
      </c>
      <c r="B146" s="206" t="s">
        <v>82</v>
      </c>
      <c r="C146" s="411" t="s">
        <v>603</v>
      </c>
      <c r="D146" s="209" t="s">
        <v>604</v>
      </c>
      <c r="E146" s="204">
        <v>380</v>
      </c>
      <c r="F146" s="282" t="s">
        <v>193</v>
      </c>
      <c r="G146" s="285" t="s">
        <v>194</v>
      </c>
      <c r="H146" s="290"/>
      <c r="I146" s="215" t="str">
        <f t="shared" si="3"/>
        <v>МОЧАЛОВА</v>
      </c>
      <c r="J146" s="215" t="str">
        <f t="shared" si="4"/>
        <v>А</v>
      </c>
      <c r="K146" s="215" t="str">
        <f t="shared" si="5"/>
        <v>МОЧАЛОВА А.</v>
      </c>
    </row>
    <row r="147" spans="1:11" ht="15" customHeight="1">
      <c r="A147" s="201">
        <v>163</v>
      </c>
      <c r="B147" s="206" t="s">
        <v>83</v>
      </c>
      <c r="C147" s="216" t="s">
        <v>605</v>
      </c>
      <c r="D147" s="209" t="s">
        <v>606</v>
      </c>
      <c r="E147" s="208">
        <v>320</v>
      </c>
      <c r="F147" s="282" t="s">
        <v>234</v>
      </c>
      <c r="G147" s="285" t="s">
        <v>585</v>
      </c>
      <c r="H147" s="290" t="s">
        <v>586</v>
      </c>
      <c r="I147" s="215" t="str">
        <f t="shared" si="3"/>
        <v>ЧЕРНОВА</v>
      </c>
      <c r="J147" s="215" t="str">
        <f t="shared" si="4"/>
        <v>А</v>
      </c>
      <c r="K147" s="215" t="str">
        <f t="shared" si="5"/>
        <v>ЧЕРНОВА А.</v>
      </c>
    </row>
    <row r="148" spans="1:11" ht="15" customHeight="1" thickBot="1">
      <c r="A148" s="201">
        <v>164</v>
      </c>
      <c r="B148" s="210" t="s">
        <v>84</v>
      </c>
      <c r="C148" s="217" t="s">
        <v>607</v>
      </c>
      <c r="D148" s="212" t="s">
        <v>608</v>
      </c>
      <c r="E148" s="287">
        <v>242</v>
      </c>
      <c r="F148" s="288" t="s">
        <v>234</v>
      </c>
      <c r="G148" s="293" t="s">
        <v>609</v>
      </c>
      <c r="H148" s="330" t="s">
        <v>586</v>
      </c>
      <c r="I148" s="215" t="str">
        <f t="shared" si="3"/>
        <v>МАУРИНА</v>
      </c>
      <c r="J148" s="215" t="str">
        <f t="shared" si="4"/>
        <v>А</v>
      </c>
      <c r="K148" s="215" t="str">
        <f t="shared" si="5"/>
        <v>МАУРИНА А.</v>
      </c>
    </row>
    <row r="149" spans="1:11" ht="15" customHeight="1" hidden="1" outlineLevel="1" thickBot="1" thickTop="1">
      <c r="A149" s="201">
        <v>200</v>
      </c>
      <c r="B149" s="210"/>
      <c r="C149" s="217" t="s">
        <v>154</v>
      </c>
      <c r="D149" s="331"/>
      <c r="E149" s="287"/>
      <c r="F149" s="288"/>
      <c r="G149" s="293"/>
      <c r="H149" s="294"/>
      <c r="I149" s="215" t="e">
        <f>MID(C149,1,SEARCH(" ",C149)-1)</f>
        <v>#VALUE!</v>
      </c>
      <c r="J149" s="215" t="e">
        <f>MID(C149,SEARCH(" ",C149)+1,1)</f>
        <v>#VALUE!</v>
      </c>
      <c r="K149" s="215" t="s">
        <v>154</v>
      </c>
    </row>
    <row r="150" ht="13.5" collapsed="1" thickTop="1"/>
    <row r="152" spans="3:8" ht="15.75">
      <c r="C152" s="213" t="s">
        <v>85</v>
      </c>
      <c r="H152" s="317" t="str">
        <f>$H75</f>
        <v>судья МК Малова Г.Е.</v>
      </c>
    </row>
    <row r="153" spans="3:8" ht="15.75">
      <c r="C153" s="214"/>
      <c r="H153" s="317"/>
    </row>
    <row r="154" spans="3:8" ht="15.75">
      <c r="C154" s="214" t="s">
        <v>86</v>
      </c>
      <c r="H154" s="317" t="str">
        <f>$H77</f>
        <v>судья ВК  Куринец Е.А.</v>
      </c>
    </row>
  </sheetData>
  <sheetProtection/>
  <mergeCells count="8">
    <mergeCell ref="A1:H1"/>
    <mergeCell ref="A2:H2"/>
    <mergeCell ref="B80:H80"/>
    <mergeCell ref="A81:H81"/>
    <mergeCell ref="A3:H3"/>
    <mergeCell ref="B4:H4"/>
    <mergeCell ref="A5:H5"/>
    <mergeCell ref="A79:H79"/>
  </mergeCells>
  <printOptions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65" r:id="rId1"/>
  <rowBreaks count="1" manualBreakCount="1">
    <brk id="7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T66"/>
  <sheetViews>
    <sheetView zoomScale="75" zoomScaleNormal="75" zoomScalePageLayoutView="0" workbookViewId="0" topLeftCell="A28">
      <selection activeCell="T9" sqref="T9"/>
    </sheetView>
  </sheetViews>
  <sheetFormatPr defaultColWidth="9.00390625" defaultRowHeight="12.75"/>
  <cols>
    <col min="1" max="1" width="3.75390625" style="173" customWidth="1"/>
    <col min="2" max="2" width="33.375" style="172" customWidth="1"/>
    <col min="3" max="3" width="8.875" style="172" customWidth="1"/>
    <col min="4" max="4" width="19.625" style="172" customWidth="1"/>
    <col min="5" max="7" width="4.25390625" style="172" customWidth="1"/>
    <col min="8" max="8" width="7.75390625" style="172" customWidth="1"/>
    <col min="9" max="9" width="7.75390625" style="173" customWidth="1"/>
    <col min="10" max="14" width="7.75390625" style="172" customWidth="1"/>
    <col min="15" max="18" width="4.25390625" style="172" customWidth="1"/>
    <col min="19" max="16384" width="9.125" style="172" customWidth="1"/>
  </cols>
  <sheetData>
    <row r="1" spans="1:18" ht="19.5" customHeight="1">
      <c r="A1" s="171"/>
      <c r="B1" s="561" t="s">
        <v>108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19.5" customHeight="1">
      <c r="A2" s="171"/>
      <c r="B2" s="561" t="s">
        <v>109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</row>
    <row r="3" spans="2:20" ht="30" customHeight="1" thickBot="1">
      <c r="B3" s="568" t="s">
        <v>110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174"/>
      <c r="T3" s="174"/>
    </row>
    <row r="4" spans="13:18" ht="19.5" customHeight="1">
      <c r="M4" s="562" t="s">
        <v>93</v>
      </c>
      <c r="N4" s="563"/>
      <c r="O4" s="569" t="s">
        <v>94</v>
      </c>
      <c r="P4" s="570"/>
      <c r="Q4" s="562" t="s">
        <v>95</v>
      </c>
      <c r="R4" s="563"/>
    </row>
    <row r="5" spans="1:18" ht="30" customHeight="1" thickBot="1">
      <c r="A5" s="531" t="str">
        <f>'Список уч-ов'!A1:H1</f>
        <v>ПЕРВЕНСТВО РОССИИ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2"/>
      <c r="M5" s="583" t="s">
        <v>183</v>
      </c>
      <c r="N5" s="584"/>
      <c r="O5" s="566"/>
      <c r="P5" s="567"/>
      <c r="Q5" s="564"/>
      <c r="R5" s="565"/>
    </row>
    <row r="6" spans="1:18" ht="30" customHeight="1" thickBot="1">
      <c r="A6" s="529" t="str">
        <f>'Список уч-ов'!A2:H2</f>
        <v>среди юношей и девушек 1992 года рождения и моложе.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30"/>
      <c r="M6" s="540" t="s">
        <v>90</v>
      </c>
      <c r="N6" s="541"/>
      <c r="O6" s="580"/>
      <c r="P6" s="581"/>
      <c r="Q6" s="581"/>
      <c r="R6" s="582"/>
    </row>
    <row r="7" spans="1:18" ht="30" customHeight="1" thickBot="1">
      <c r="A7" s="529" t="s">
        <v>680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30"/>
      <c r="M7" s="571" t="s">
        <v>111</v>
      </c>
      <c r="N7" s="572"/>
      <c r="O7" s="537"/>
      <c r="P7" s="538"/>
      <c r="Q7" s="538"/>
      <c r="R7" s="539"/>
    </row>
    <row r="8" ht="19.5" customHeight="1" thickBot="1"/>
    <row r="9" spans="1:18" ht="30.75" customHeight="1" thickTop="1">
      <c r="A9" s="535" t="s">
        <v>112</v>
      </c>
      <c r="B9" s="503" t="s">
        <v>113</v>
      </c>
      <c r="C9" s="503" t="s">
        <v>3</v>
      </c>
      <c r="D9" s="503" t="s">
        <v>2</v>
      </c>
      <c r="E9" s="503" t="s">
        <v>114</v>
      </c>
      <c r="F9" s="503" t="s">
        <v>115</v>
      </c>
      <c r="G9" s="503" t="s">
        <v>116</v>
      </c>
      <c r="H9" s="503" t="s">
        <v>117</v>
      </c>
      <c r="I9" s="503"/>
      <c r="J9" s="503"/>
      <c r="K9" s="503"/>
      <c r="L9" s="503"/>
      <c r="M9" s="503"/>
      <c r="N9" s="503"/>
      <c r="O9" s="555" t="s">
        <v>118</v>
      </c>
      <c r="P9" s="555"/>
      <c r="Q9" s="555"/>
      <c r="R9" s="556"/>
    </row>
    <row r="10" spans="1:18" ht="15.75" customHeight="1" thickBot="1">
      <c r="A10" s="536"/>
      <c r="B10" s="504"/>
      <c r="C10" s="504"/>
      <c r="D10" s="504"/>
      <c r="E10" s="504"/>
      <c r="F10" s="504"/>
      <c r="G10" s="504"/>
      <c r="H10" s="175">
        <v>1</v>
      </c>
      <c r="I10" s="175">
        <v>2</v>
      </c>
      <c r="J10" s="175">
        <v>3</v>
      </c>
      <c r="K10" s="175">
        <v>4</v>
      </c>
      <c r="L10" s="175">
        <v>5</v>
      </c>
      <c r="M10" s="176"/>
      <c r="N10" s="176"/>
      <c r="O10" s="557"/>
      <c r="P10" s="557"/>
      <c r="Q10" s="557"/>
      <c r="R10" s="558"/>
    </row>
    <row r="11" spans="1:18" ht="30" customHeight="1" thickTop="1">
      <c r="A11" s="177"/>
      <c r="B11" s="178"/>
      <c r="C11" s="179"/>
      <c r="D11" s="179"/>
      <c r="E11" s="515"/>
      <c r="F11" s="515"/>
      <c r="G11" s="515"/>
      <c r="H11" s="519"/>
      <c r="I11" s="490"/>
      <c r="J11" s="488"/>
      <c r="K11" s="488"/>
      <c r="L11" s="488"/>
      <c r="M11" s="492"/>
      <c r="N11" s="492"/>
      <c r="O11" s="494"/>
      <c r="P11" s="495"/>
      <c r="Q11" s="495"/>
      <c r="R11" s="496"/>
    </row>
    <row r="12" spans="1:18" ht="30" customHeight="1" thickBot="1">
      <c r="A12" s="180"/>
      <c r="B12" s="181"/>
      <c r="C12" s="182"/>
      <c r="D12" s="182"/>
      <c r="E12" s="549"/>
      <c r="F12" s="549"/>
      <c r="G12" s="549"/>
      <c r="H12" s="560"/>
      <c r="I12" s="553"/>
      <c r="J12" s="554"/>
      <c r="K12" s="554"/>
      <c r="L12" s="554"/>
      <c r="M12" s="559"/>
      <c r="N12" s="559"/>
      <c r="O12" s="577"/>
      <c r="P12" s="578"/>
      <c r="Q12" s="578"/>
      <c r="R12" s="579"/>
    </row>
    <row r="13" spans="1:18" ht="30" customHeight="1" thickTop="1">
      <c r="A13" s="177"/>
      <c r="B13" s="178"/>
      <c r="C13" s="179"/>
      <c r="D13" s="179"/>
      <c r="E13" s="515"/>
      <c r="F13" s="515"/>
      <c r="G13" s="515"/>
      <c r="H13" s="519"/>
      <c r="I13" s="490"/>
      <c r="J13" s="488"/>
      <c r="K13" s="488"/>
      <c r="L13" s="488"/>
      <c r="M13" s="492"/>
      <c r="N13" s="492"/>
      <c r="O13" s="494"/>
      <c r="P13" s="495"/>
      <c r="Q13" s="495"/>
      <c r="R13" s="496"/>
    </row>
    <row r="14" spans="1:18" ht="30" customHeight="1" thickBot="1">
      <c r="A14" s="183"/>
      <c r="B14" s="184"/>
      <c r="C14" s="185"/>
      <c r="D14" s="185"/>
      <c r="E14" s="516"/>
      <c r="F14" s="516"/>
      <c r="G14" s="516"/>
      <c r="H14" s="520"/>
      <c r="I14" s="491"/>
      <c r="J14" s="489"/>
      <c r="K14" s="489"/>
      <c r="L14" s="489"/>
      <c r="M14" s="493"/>
      <c r="N14" s="493"/>
      <c r="O14" s="497"/>
      <c r="P14" s="498"/>
      <c r="Q14" s="498"/>
      <c r="R14" s="499"/>
    </row>
    <row r="15" spans="1:18" s="187" customFormat="1" ht="9.75" customHeight="1" thickBot="1" thickTop="1">
      <c r="A15" s="186"/>
      <c r="C15" s="186"/>
      <c r="F15" s="487"/>
      <c r="G15" s="487"/>
      <c r="I15" s="186"/>
      <c r="Q15" s="487"/>
      <c r="R15" s="487"/>
    </row>
    <row r="16" spans="1:9" ht="16.5" thickTop="1">
      <c r="A16" s="550" t="s">
        <v>119</v>
      </c>
      <c r="B16" s="551"/>
      <c r="C16" s="551"/>
      <c r="D16" s="551"/>
      <c r="E16" s="551" t="s">
        <v>120</v>
      </c>
      <c r="F16" s="551"/>
      <c r="G16" s="551"/>
      <c r="H16" s="551"/>
      <c r="I16" s="552"/>
    </row>
    <row r="17" spans="1:18" ht="30" customHeight="1" thickBot="1">
      <c r="A17" s="523"/>
      <c r="B17" s="524"/>
      <c r="C17" s="524"/>
      <c r="D17" s="524"/>
      <c r="E17" s="524"/>
      <c r="F17" s="524"/>
      <c r="G17" s="524"/>
      <c r="H17" s="524"/>
      <c r="I17" s="545"/>
      <c r="J17" s="188"/>
      <c r="K17" s="188"/>
      <c r="L17" s="188"/>
      <c r="M17" s="188"/>
      <c r="N17" s="188"/>
      <c r="O17" s="188"/>
      <c r="P17" s="188"/>
      <c r="Q17" s="188"/>
      <c r="R17" s="188"/>
    </row>
    <row r="18" ht="9.75" customHeight="1" thickBot="1" thickTop="1"/>
    <row r="19" spans="1:18" ht="19.5" customHeight="1" thickTop="1">
      <c r="A19" s="527" t="s">
        <v>121</v>
      </c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28"/>
    </row>
    <row r="20" spans="1:18" ht="30" customHeight="1" thickBot="1">
      <c r="A20" s="546"/>
      <c r="B20" s="547"/>
      <c r="C20" s="547"/>
      <c r="D20" s="547"/>
      <c r="E20" s="547"/>
      <c r="F20" s="548"/>
      <c r="G20" s="500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2"/>
    </row>
    <row r="21" ht="9.75" customHeight="1" thickBot="1" thickTop="1"/>
    <row r="22" spans="1:18" ht="19.5" customHeight="1" thickTop="1">
      <c r="A22" s="525" t="s">
        <v>122</v>
      </c>
      <c r="B22" s="517"/>
      <c r="C22" s="517"/>
      <c r="D22" s="517"/>
      <c r="E22" s="517"/>
      <c r="F22" s="526"/>
      <c r="G22" s="517" t="s">
        <v>123</v>
      </c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8"/>
    </row>
    <row r="23" spans="1:18" ht="30" customHeight="1">
      <c r="A23" s="510"/>
      <c r="B23" s="511"/>
      <c r="C23" s="511"/>
      <c r="D23" s="511"/>
      <c r="E23" s="511"/>
      <c r="F23" s="512"/>
      <c r="G23" s="52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22"/>
    </row>
    <row r="24" spans="1:18" ht="30" customHeight="1" thickBot="1">
      <c r="A24" s="513"/>
      <c r="B24" s="501"/>
      <c r="C24" s="501"/>
      <c r="D24" s="501"/>
      <c r="E24" s="501"/>
      <c r="F24" s="514"/>
      <c r="G24" s="500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2"/>
    </row>
    <row r="25" ht="9.75" customHeight="1" thickTop="1"/>
    <row r="26" spans="1:18" ht="15" customHeight="1">
      <c r="A26" s="486" t="s">
        <v>124</v>
      </c>
      <c r="B26" s="486"/>
      <c r="C26" s="486"/>
      <c r="D26" s="486"/>
      <c r="H26" s="486" t="s">
        <v>125</v>
      </c>
      <c r="I26" s="486"/>
      <c r="J26" s="486"/>
      <c r="K26" s="486"/>
      <c r="L26" s="486"/>
      <c r="M26" s="486"/>
      <c r="N26" s="486"/>
      <c r="O26" s="486"/>
      <c r="P26" s="486"/>
      <c r="Q26" s="486"/>
      <c r="R26" s="486"/>
    </row>
    <row r="27" spans="2:18" ht="28.5" customHeight="1">
      <c r="B27" s="506"/>
      <c r="C27" s="506"/>
      <c r="D27" s="506"/>
      <c r="H27" s="507" t="s">
        <v>126</v>
      </c>
      <c r="I27" s="507"/>
      <c r="J27" s="507"/>
      <c r="K27" s="507" t="s">
        <v>127</v>
      </c>
      <c r="L27" s="507"/>
      <c r="M27" s="507"/>
      <c r="N27" s="507" t="s">
        <v>128</v>
      </c>
      <c r="O27" s="507"/>
      <c r="P27" s="507"/>
      <c r="Q27" s="507"/>
      <c r="R27" s="507"/>
    </row>
    <row r="28" spans="1:18" ht="15" customHeight="1">
      <c r="A28" s="189" t="s">
        <v>129</v>
      </c>
      <c r="B28" s="190" t="s">
        <v>130</v>
      </c>
      <c r="C28" s="190"/>
      <c r="D28" s="190"/>
      <c r="H28" s="508"/>
      <c r="I28" s="508"/>
      <c r="J28" s="508"/>
      <c r="K28" s="505"/>
      <c r="L28" s="505"/>
      <c r="M28" s="505"/>
      <c r="N28" s="505"/>
      <c r="O28" s="505"/>
      <c r="P28" s="505"/>
      <c r="Q28" s="505"/>
      <c r="R28" s="505"/>
    </row>
    <row r="29" spans="1:18" ht="15" customHeight="1">
      <c r="A29" s="189" t="s">
        <v>131</v>
      </c>
      <c r="B29" s="190" t="s">
        <v>132</v>
      </c>
      <c r="C29" s="190"/>
      <c r="D29" s="190"/>
      <c r="H29" s="508"/>
      <c r="I29" s="508"/>
      <c r="J29" s="508"/>
      <c r="K29" s="505"/>
      <c r="L29" s="505"/>
      <c r="M29" s="505"/>
      <c r="N29" s="505"/>
      <c r="O29" s="505"/>
      <c r="P29" s="505"/>
      <c r="Q29" s="505"/>
      <c r="R29" s="505"/>
    </row>
    <row r="30" spans="1:18" ht="15" customHeight="1">
      <c r="A30" s="189" t="s">
        <v>133</v>
      </c>
      <c r="B30" s="509" t="s">
        <v>134</v>
      </c>
      <c r="C30" s="509"/>
      <c r="D30" s="509"/>
      <c r="H30" s="508"/>
      <c r="I30" s="508"/>
      <c r="J30" s="508"/>
      <c r="K30" s="505"/>
      <c r="L30" s="505"/>
      <c r="M30" s="505"/>
      <c r="N30" s="505"/>
      <c r="O30" s="505"/>
      <c r="P30" s="505"/>
      <c r="Q30" s="505"/>
      <c r="R30" s="505"/>
    </row>
    <row r="31" spans="8:18" ht="15" customHeight="1">
      <c r="H31" s="508"/>
      <c r="I31" s="508"/>
      <c r="J31" s="508"/>
      <c r="K31" s="505"/>
      <c r="L31" s="505"/>
      <c r="M31" s="505"/>
      <c r="N31" s="505"/>
      <c r="O31" s="505"/>
      <c r="P31" s="505"/>
      <c r="Q31" s="505"/>
      <c r="R31" s="505"/>
    </row>
    <row r="32" spans="1:18" ht="30" customHeight="1">
      <c r="A32" s="191"/>
      <c r="B32" s="192"/>
      <c r="C32" s="192"/>
      <c r="D32" s="192"/>
      <c r="E32" s="193"/>
      <c r="F32" s="193"/>
      <c r="G32" s="193"/>
      <c r="H32" s="193"/>
      <c r="I32" s="194"/>
      <c r="J32" s="193"/>
      <c r="K32" s="194"/>
      <c r="L32" s="194"/>
      <c r="M32" s="194"/>
      <c r="N32" s="194"/>
      <c r="O32" s="194"/>
      <c r="P32" s="194"/>
      <c r="Q32" s="194"/>
      <c r="R32" s="194"/>
    </row>
    <row r="33" ht="19.5" customHeight="1"/>
    <row r="34" spans="1:18" ht="19.5" customHeight="1">
      <c r="A34" s="171"/>
      <c r="B34" s="561" t="s">
        <v>108</v>
      </c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</row>
    <row r="35" spans="1:18" ht="19.5" customHeight="1">
      <c r="A35" s="171"/>
      <c r="B35" s="561" t="s">
        <v>109</v>
      </c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</row>
    <row r="36" spans="2:20" ht="30" customHeight="1" thickBot="1">
      <c r="B36" s="568" t="s">
        <v>110</v>
      </c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174"/>
      <c r="T36" s="174"/>
    </row>
    <row r="37" spans="13:18" ht="19.5" customHeight="1">
      <c r="M37" s="562" t="s">
        <v>93</v>
      </c>
      <c r="N37" s="563"/>
      <c r="O37" s="569" t="s">
        <v>94</v>
      </c>
      <c r="P37" s="570"/>
      <c r="Q37" s="562" t="s">
        <v>95</v>
      </c>
      <c r="R37" s="563"/>
    </row>
    <row r="38" spans="1:18" ht="30" customHeight="1" thickBot="1">
      <c r="A38" s="531" t="str">
        <f>A5</f>
        <v>ПЕРВЕНСТВО РОССИИ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2"/>
      <c r="M38" s="583" t="str">
        <f>M5</f>
        <v>30.04</v>
      </c>
      <c r="N38" s="534"/>
      <c r="O38" s="566"/>
      <c r="P38" s="567"/>
      <c r="Q38" s="564"/>
      <c r="R38" s="565"/>
    </row>
    <row r="39" spans="1:18" ht="30" customHeight="1" thickBot="1">
      <c r="A39" s="529" t="str">
        <f>A6</f>
        <v>среди юношей и девушек 1992 года рождения и моложе.</v>
      </c>
      <c r="B39" s="529"/>
      <c r="C39" s="529"/>
      <c r="D39" s="529"/>
      <c r="E39" s="529"/>
      <c r="F39" s="529"/>
      <c r="G39" s="529"/>
      <c r="H39" s="529"/>
      <c r="I39" s="529"/>
      <c r="J39" s="529"/>
      <c r="K39" s="529"/>
      <c r="L39" s="530"/>
      <c r="M39" s="540" t="s">
        <v>90</v>
      </c>
      <c r="N39" s="541"/>
      <c r="O39" s="580"/>
      <c r="P39" s="543"/>
      <c r="Q39" s="543"/>
      <c r="R39" s="544"/>
    </row>
    <row r="40" spans="1:18" ht="30" customHeight="1" thickBot="1">
      <c r="A40" s="529" t="str">
        <f>A7</f>
        <v>СМЕШАННЫЕ ПАРЫ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30"/>
      <c r="M40" s="571" t="s">
        <v>111</v>
      </c>
      <c r="N40" s="572"/>
      <c r="O40" s="537"/>
      <c r="P40" s="538"/>
      <c r="Q40" s="538"/>
      <c r="R40" s="539"/>
    </row>
    <row r="41" ht="19.5" customHeight="1" thickBot="1"/>
    <row r="42" spans="1:18" ht="30.75" customHeight="1" thickTop="1">
      <c r="A42" s="535" t="s">
        <v>112</v>
      </c>
      <c r="B42" s="503" t="s">
        <v>113</v>
      </c>
      <c r="C42" s="503" t="s">
        <v>3</v>
      </c>
      <c r="D42" s="503" t="s">
        <v>2</v>
      </c>
      <c r="E42" s="503" t="s">
        <v>114</v>
      </c>
      <c r="F42" s="503" t="s">
        <v>115</v>
      </c>
      <c r="G42" s="503" t="s">
        <v>116</v>
      </c>
      <c r="H42" s="503" t="s">
        <v>117</v>
      </c>
      <c r="I42" s="503"/>
      <c r="J42" s="503"/>
      <c r="K42" s="503"/>
      <c r="L42" s="503"/>
      <c r="M42" s="503"/>
      <c r="N42" s="503"/>
      <c r="O42" s="555" t="s">
        <v>118</v>
      </c>
      <c r="P42" s="555"/>
      <c r="Q42" s="555"/>
      <c r="R42" s="556"/>
    </row>
    <row r="43" spans="1:18" ht="15.75" customHeight="1" thickBot="1">
      <c r="A43" s="536"/>
      <c r="B43" s="504"/>
      <c r="C43" s="504"/>
      <c r="D43" s="504"/>
      <c r="E43" s="504"/>
      <c r="F43" s="504"/>
      <c r="G43" s="504"/>
      <c r="H43" s="175">
        <v>1</v>
      </c>
      <c r="I43" s="175">
        <v>2</v>
      </c>
      <c r="J43" s="175">
        <v>3</v>
      </c>
      <c r="K43" s="175">
        <v>4</v>
      </c>
      <c r="L43" s="175">
        <v>5</v>
      </c>
      <c r="M43" s="176"/>
      <c r="N43" s="176"/>
      <c r="O43" s="557"/>
      <c r="P43" s="557"/>
      <c r="Q43" s="557"/>
      <c r="R43" s="558"/>
    </row>
    <row r="44" spans="1:18" ht="30" customHeight="1" thickTop="1">
      <c r="A44" s="177"/>
      <c r="B44" s="178"/>
      <c r="C44" s="179"/>
      <c r="D44" s="179"/>
      <c r="E44" s="515"/>
      <c r="F44" s="515"/>
      <c r="G44" s="515"/>
      <c r="H44" s="519"/>
      <c r="I44" s="490"/>
      <c r="J44" s="488"/>
      <c r="K44" s="488"/>
      <c r="L44" s="488"/>
      <c r="M44" s="492"/>
      <c r="N44" s="492"/>
      <c r="O44" s="494"/>
      <c r="P44" s="495"/>
      <c r="Q44" s="495"/>
      <c r="R44" s="496"/>
    </row>
    <row r="45" spans="1:18" ht="30" customHeight="1" thickBot="1">
      <c r="A45" s="180"/>
      <c r="B45" s="181"/>
      <c r="C45" s="182"/>
      <c r="D45" s="182"/>
      <c r="E45" s="549"/>
      <c r="F45" s="549"/>
      <c r="G45" s="549"/>
      <c r="H45" s="560"/>
      <c r="I45" s="553"/>
      <c r="J45" s="554"/>
      <c r="K45" s="554"/>
      <c r="L45" s="554"/>
      <c r="M45" s="559"/>
      <c r="N45" s="559"/>
      <c r="O45" s="577"/>
      <c r="P45" s="578"/>
      <c r="Q45" s="578"/>
      <c r="R45" s="579"/>
    </row>
    <row r="46" spans="1:18" ht="30" customHeight="1" thickTop="1">
      <c r="A46" s="177"/>
      <c r="B46" s="178"/>
      <c r="C46" s="179"/>
      <c r="D46" s="179"/>
      <c r="E46" s="515"/>
      <c r="F46" s="515"/>
      <c r="G46" s="515"/>
      <c r="H46" s="519"/>
      <c r="I46" s="490"/>
      <c r="J46" s="488"/>
      <c r="K46" s="488"/>
      <c r="L46" s="488"/>
      <c r="M46" s="492"/>
      <c r="N46" s="492"/>
      <c r="O46" s="494"/>
      <c r="P46" s="495"/>
      <c r="Q46" s="495"/>
      <c r="R46" s="496"/>
    </row>
    <row r="47" spans="1:18" ht="30" customHeight="1" thickBot="1">
      <c r="A47" s="183"/>
      <c r="B47" s="184"/>
      <c r="C47" s="185"/>
      <c r="D47" s="185"/>
      <c r="E47" s="516"/>
      <c r="F47" s="516"/>
      <c r="G47" s="516"/>
      <c r="H47" s="520"/>
      <c r="I47" s="491"/>
      <c r="J47" s="489"/>
      <c r="K47" s="489"/>
      <c r="L47" s="489"/>
      <c r="M47" s="493"/>
      <c r="N47" s="493"/>
      <c r="O47" s="497"/>
      <c r="P47" s="498"/>
      <c r="Q47" s="498"/>
      <c r="R47" s="499"/>
    </row>
    <row r="48" spans="1:18" s="187" customFormat="1" ht="9.75" customHeight="1" thickBot="1" thickTop="1">
      <c r="A48" s="186"/>
      <c r="C48" s="186"/>
      <c r="F48" s="487"/>
      <c r="G48" s="487"/>
      <c r="I48" s="186"/>
      <c r="Q48" s="487"/>
      <c r="R48" s="487"/>
    </row>
    <row r="49" spans="1:9" ht="16.5" thickTop="1">
      <c r="A49" s="550" t="s">
        <v>119</v>
      </c>
      <c r="B49" s="551"/>
      <c r="C49" s="551"/>
      <c r="D49" s="551"/>
      <c r="E49" s="551" t="s">
        <v>120</v>
      </c>
      <c r="F49" s="551"/>
      <c r="G49" s="551"/>
      <c r="H49" s="551"/>
      <c r="I49" s="552"/>
    </row>
    <row r="50" spans="1:18" ht="30" customHeight="1" thickBot="1">
      <c r="A50" s="523"/>
      <c r="B50" s="524"/>
      <c r="C50" s="524"/>
      <c r="D50" s="524"/>
      <c r="E50" s="524"/>
      <c r="F50" s="524"/>
      <c r="G50" s="524"/>
      <c r="H50" s="524"/>
      <c r="I50" s="545"/>
      <c r="J50" s="188"/>
      <c r="K50" s="188"/>
      <c r="L50" s="188"/>
      <c r="M50" s="188"/>
      <c r="N50" s="188"/>
      <c r="O50" s="188"/>
      <c r="P50" s="188"/>
      <c r="Q50" s="188"/>
      <c r="R50" s="188"/>
    </row>
    <row r="51" ht="9.75" customHeight="1" thickBot="1" thickTop="1"/>
    <row r="52" spans="1:18" ht="19.5" customHeight="1" thickTop="1">
      <c r="A52" s="527" t="s">
        <v>121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28"/>
    </row>
    <row r="53" spans="1:18" ht="30" customHeight="1" thickBot="1">
      <c r="A53" s="546"/>
      <c r="B53" s="547"/>
      <c r="C53" s="547"/>
      <c r="D53" s="547"/>
      <c r="E53" s="547"/>
      <c r="F53" s="548"/>
      <c r="G53" s="500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2"/>
    </row>
    <row r="54" ht="9.75" customHeight="1" thickBot="1" thickTop="1"/>
    <row r="55" spans="1:18" ht="19.5" customHeight="1" thickTop="1">
      <c r="A55" s="525" t="s">
        <v>122</v>
      </c>
      <c r="B55" s="517"/>
      <c r="C55" s="517"/>
      <c r="D55" s="517"/>
      <c r="E55" s="517"/>
      <c r="F55" s="526"/>
      <c r="G55" s="517" t="s">
        <v>123</v>
      </c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8"/>
    </row>
    <row r="56" spans="1:18" ht="30" customHeight="1">
      <c r="A56" s="510"/>
      <c r="B56" s="511"/>
      <c r="C56" s="511"/>
      <c r="D56" s="511"/>
      <c r="E56" s="511"/>
      <c r="F56" s="512"/>
      <c r="G56" s="52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22"/>
    </row>
    <row r="57" spans="1:18" ht="30" customHeight="1" thickBot="1">
      <c r="A57" s="513"/>
      <c r="B57" s="501"/>
      <c r="C57" s="501"/>
      <c r="D57" s="501"/>
      <c r="E57" s="501"/>
      <c r="F57" s="514"/>
      <c r="G57" s="500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2"/>
    </row>
    <row r="58" ht="9.75" customHeight="1" thickTop="1"/>
    <row r="59" spans="1:18" ht="15" customHeight="1">
      <c r="A59" s="486" t="s">
        <v>124</v>
      </c>
      <c r="B59" s="486"/>
      <c r="C59" s="486"/>
      <c r="D59" s="486"/>
      <c r="H59" s="486" t="s">
        <v>125</v>
      </c>
      <c r="I59" s="486"/>
      <c r="J59" s="486"/>
      <c r="K59" s="486"/>
      <c r="L59" s="486"/>
      <c r="M59" s="486"/>
      <c r="N59" s="486"/>
      <c r="O59" s="486"/>
      <c r="P59" s="486"/>
      <c r="Q59" s="486"/>
      <c r="R59" s="486"/>
    </row>
    <row r="60" spans="2:18" ht="28.5" customHeight="1">
      <c r="B60" s="506"/>
      <c r="C60" s="506"/>
      <c r="D60" s="506"/>
      <c r="H60" s="507" t="s">
        <v>126</v>
      </c>
      <c r="I60" s="507"/>
      <c r="J60" s="507"/>
      <c r="K60" s="507" t="s">
        <v>127</v>
      </c>
      <c r="L60" s="507"/>
      <c r="M60" s="507"/>
      <c r="N60" s="507" t="s">
        <v>128</v>
      </c>
      <c r="O60" s="507"/>
      <c r="P60" s="507"/>
      <c r="Q60" s="507"/>
      <c r="R60" s="507"/>
    </row>
    <row r="61" spans="1:18" ht="15" customHeight="1">
      <c r="A61" s="189" t="s">
        <v>129</v>
      </c>
      <c r="B61" s="190" t="s">
        <v>130</v>
      </c>
      <c r="C61" s="190"/>
      <c r="D61" s="190"/>
      <c r="H61" s="508"/>
      <c r="I61" s="508"/>
      <c r="J61" s="508"/>
      <c r="K61" s="505"/>
      <c r="L61" s="505"/>
      <c r="M61" s="505"/>
      <c r="N61" s="505"/>
      <c r="O61" s="505"/>
      <c r="P61" s="505"/>
      <c r="Q61" s="505"/>
      <c r="R61" s="505"/>
    </row>
    <row r="62" spans="1:18" ht="15" customHeight="1">
      <c r="A62" s="189" t="s">
        <v>131</v>
      </c>
      <c r="B62" s="190" t="s">
        <v>132</v>
      </c>
      <c r="C62" s="190"/>
      <c r="D62" s="190"/>
      <c r="H62" s="508"/>
      <c r="I62" s="508"/>
      <c r="J62" s="508"/>
      <c r="K62" s="505"/>
      <c r="L62" s="505"/>
      <c r="M62" s="505"/>
      <c r="N62" s="505"/>
      <c r="O62" s="505"/>
      <c r="P62" s="505"/>
      <c r="Q62" s="505"/>
      <c r="R62" s="505"/>
    </row>
    <row r="63" spans="1:18" ht="15" customHeight="1">
      <c r="A63" s="189" t="s">
        <v>133</v>
      </c>
      <c r="B63" s="509" t="s">
        <v>134</v>
      </c>
      <c r="C63" s="509"/>
      <c r="D63" s="509"/>
      <c r="H63" s="508"/>
      <c r="I63" s="508"/>
      <c r="J63" s="508"/>
      <c r="K63" s="505"/>
      <c r="L63" s="505"/>
      <c r="M63" s="505"/>
      <c r="N63" s="505"/>
      <c r="O63" s="505"/>
      <c r="P63" s="505"/>
      <c r="Q63" s="505"/>
      <c r="R63" s="505"/>
    </row>
    <row r="64" spans="8:18" ht="15" customHeight="1">
      <c r="H64" s="508"/>
      <c r="I64" s="508"/>
      <c r="J64" s="508"/>
      <c r="K64" s="505"/>
      <c r="L64" s="505"/>
      <c r="M64" s="505"/>
      <c r="N64" s="505"/>
      <c r="O64" s="505"/>
      <c r="P64" s="505"/>
      <c r="Q64" s="505"/>
      <c r="R64" s="505"/>
    </row>
    <row r="65" spans="1:18" ht="30" customHeight="1">
      <c r="A65" s="218"/>
      <c r="B65" s="219"/>
      <c r="C65" s="219"/>
      <c r="D65" s="219"/>
      <c r="E65" s="187"/>
      <c r="F65" s="187"/>
      <c r="G65" s="187"/>
      <c r="H65" s="187"/>
      <c r="I65" s="186"/>
      <c r="J65" s="187"/>
      <c r="K65" s="186"/>
      <c r="L65" s="186"/>
      <c r="M65" s="186"/>
      <c r="N65" s="186"/>
      <c r="O65" s="186"/>
      <c r="P65" s="186"/>
      <c r="Q65" s="186"/>
      <c r="R65" s="186"/>
    </row>
    <row r="66" spans="1:9" s="187" customFormat="1" ht="12.75">
      <c r="A66" s="186"/>
      <c r="I66" s="186"/>
    </row>
  </sheetData>
  <sheetProtection/>
  <mergeCells count="148">
    <mergeCell ref="M53:R53"/>
    <mergeCell ref="A57:F57"/>
    <mergeCell ref="G57:R57"/>
    <mergeCell ref="A55:F55"/>
    <mergeCell ref="G55:R55"/>
    <mergeCell ref="G56:R56"/>
    <mergeCell ref="O38:P38"/>
    <mergeCell ref="F46:F47"/>
    <mergeCell ref="L44:L45"/>
    <mergeCell ref="M44:M45"/>
    <mergeCell ref="O42:R43"/>
    <mergeCell ref="K46:K47"/>
    <mergeCell ref="M46:M47"/>
    <mergeCell ref="Q38:R38"/>
    <mergeCell ref="A38:L38"/>
    <mergeCell ref="M38:N38"/>
    <mergeCell ref="H61:J64"/>
    <mergeCell ref="K61:M64"/>
    <mergeCell ref="N61:R64"/>
    <mergeCell ref="B63:D63"/>
    <mergeCell ref="H26:R26"/>
    <mergeCell ref="A56:F56"/>
    <mergeCell ref="Q48:R48"/>
    <mergeCell ref="G42:G43"/>
    <mergeCell ref="H42:N42"/>
    <mergeCell ref="O44:R45"/>
    <mergeCell ref="B36:R36"/>
    <mergeCell ref="M37:N37"/>
    <mergeCell ref="O37:P37"/>
    <mergeCell ref="Q37:R37"/>
    <mergeCell ref="D42:D43"/>
    <mergeCell ref="E42:E43"/>
    <mergeCell ref="O39:R39"/>
    <mergeCell ref="B42:B43"/>
    <mergeCell ref="A40:L40"/>
    <mergeCell ref="M40:N40"/>
    <mergeCell ref="N28:R31"/>
    <mergeCell ref="B30:D30"/>
    <mergeCell ref="B34:R34"/>
    <mergeCell ref="B35:R35"/>
    <mergeCell ref="K27:M27"/>
    <mergeCell ref="H27:J27"/>
    <mergeCell ref="N27:R27"/>
    <mergeCell ref="H28:J31"/>
    <mergeCell ref="K28:M31"/>
    <mergeCell ref="B27:D27"/>
    <mergeCell ref="A26:D26"/>
    <mergeCell ref="A23:F23"/>
    <mergeCell ref="G22:R22"/>
    <mergeCell ref="C20:F20"/>
    <mergeCell ref="A20:B20"/>
    <mergeCell ref="A16:D16"/>
    <mergeCell ref="A19:R19"/>
    <mergeCell ref="E17:I17"/>
    <mergeCell ref="G11:G12"/>
    <mergeCell ref="G24:R24"/>
    <mergeCell ref="A24:F24"/>
    <mergeCell ref="E16:I16"/>
    <mergeCell ref="A17:D17"/>
    <mergeCell ref="M13:M14"/>
    <mergeCell ref="J13:J14"/>
    <mergeCell ref="J11:J12"/>
    <mergeCell ref="F15:G15"/>
    <mergeCell ref="Q15:R15"/>
    <mergeCell ref="A7:L7"/>
    <mergeCell ref="M7:N7"/>
    <mergeCell ref="M6:N6"/>
    <mergeCell ref="A6:L6"/>
    <mergeCell ref="H9:N9"/>
    <mergeCell ref="H13:H14"/>
    <mergeCell ref="G13:G14"/>
    <mergeCell ref="C9:C10"/>
    <mergeCell ref="E13:E14"/>
    <mergeCell ref="K13:K14"/>
    <mergeCell ref="B1:R1"/>
    <mergeCell ref="B2:R2"/>
    <mergeCell ref="Q4:R4"/>
    <mergeCell ref="Q5:R5"/>
    <mergeCell ref="O5:P5"/>
    <mergeCell ref="B3:R3"/>
    <mergeCell ref="M4:N4"/>
    <mergeCell ref="A5:L5"/>
    <mergeCell ref="M5:N5"/>
    <mergeCell ref="O4:P4"/>
    <mergeCell ref="O6:R6"/>
    <mergeCell ref="O11:R12"/>
    <mergeCell ref="N13:N14"/>
    <mergeCell ref="N11:N12"/>
    <mergeCell ref="O7:R7"/>
    <mergeCell ref="O9:R10"/>
    <mergeCell ref="O13:R14"/>
    <mergeCell ref="A9:A10"/>
    <mergeCell ref="I11:I12"/>
    <mergeCell ref="F13:F14"/>
    <mergeCell ref="B9:B10"/>
    <mergeCell ref="E11:E12"/>
    <mergeCell ref="E9:E10"/>
    <mergeCell ref="G9:G10"/>
    <mergeCell ref="D9:D10"/>
    <mergeCell ref="F11:F12"/>
    <mergeCell ref="I13:I14"/>
    <mergeCell ref="M11:M12"/>
    <mergeCell ref="G23:R23"/>
    <mergeCell ref="M20:R20"/>
    <mergeCell ref="G20:L20"/>
    <mergeCell ref="A22:F22"/>
    <mergeCell ref="F9:F10"/>
    <mergeCell ref="L11:L12"/>
    <mergeCell ref="K11:K12"/>
    <mergeCell ref="L13:L14"/>
    <mergeCell ref="H11:H12"/>
    <mergeCell ref="A39:L39"/>
    <mergeCell ref="O40:R40"/>
    <mergeCell ref="F42:F43"/>
    <mergeCell ref="C42:C43"/>
    <mergeCell ref="N60:R60"/>
    <mergeCell ref="K44:K45"/>
    <mergeCell ref="M39:N39"/>
    <mergeCell ref="E50:I50"/>
    <mergeCell ref="A49:D49"/>
    <mergeCell ref="N44:N45"/>
    <mergeCell ref="F48:G48"/>
    <mergeCell ref="I44:I45"/>
    <mergeCell ref="A42:A43"/>
    <mergeCell ref="A52:R52"/>
    <mergeCell ref="L46:L47"/>
    <mergeCell ref="H46:H47"/>
    <mergeCell ref="A50:D50"/>
    <mergeCell ref="N46:N47"/>
    <mergeCell ref="O46:R47"/>
    <mergeCell ref="E44:E45"/>
    <mergeCell ref="B60:D60"/>
    <mergeCell ref="A59:D59"/>
    <mergeCell ref="H59:R59"/>
    <mergeCell ref="H60:J60"/>
    <mergeCell ref="K60:M60"/>
    <mergeCell ref="E46:E47"/>
    <mergeCell ref="E49:I49"/>
    <mergeCell ref="A53:B53"/>
    <mergeCell ref="C53:F53"/>
    <mergeCell ref="G53:L53"/>
    <mergeCell ref="J44:J45"/>
    <mergeCell ref="G46:G47"/>
    <mergeCell ref="F44:F45"/>
    <mergeCell ref="G44:G45"/>
    <mergeCell ref="H44:H45"/>
    <mergeCell ref="I46:I47"/>
    <mergeCell ref="J46:J47"/>
  </mergeCells>
  <printOptions horizontalCentered="1"/>
  <pageMargins left="0.3937007874015748" right="0.1968503937007874" top="0.1968503937007874" bottom="0.1968503937007874" header="0.31496062992125984" footer="0.5118110236220472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107"/>
  <sheetViews>
    <sheetView showZeros="0" zoomScalePageLayoutView="0" workbookViewId="0" topLeftCell="A44">
      <selection activeCell="A59" sqref="A59"/>
    </sheetView>
  </sheetViews>
  <sheetFormatPr defaultColWidth="9.00390625" defaultRowHeight="12.75" outlineLevelCol="1"/>
  <cols>
    <col min="1" max="1" width="5.125" style="223" customWidth="1" outlineLevel="1"/>
    <col min="2" max="2" width="6.125" style="223" customWidth="1"/>
    <col min="3" max="3" width="33.00390625" style="223" customWidth="1"/>
    <col min="4" max="4" width="24.125" style="223" customWidth="1" outlineLevel="1"/>
    <col min="5" max="5" width="9.25390625" style="223" customWidth="1" outlineLevel="1"/>
    <col min="6" max="16384" width="9.125" style="223" customWidth="1"/>
  </cols>
  <sheetData>
    <row r="1" spans="1:5" ht="15.75">
      <c r="A1" s="222"/>
      <c r="B1" s="589" t="str">
        <f>'Список уч-ов'!A1</f>
        <v>ПЕРВЕНСТВО РОССИИ</v>
      </c>
      <c r="C1" s="589"/>
      <c r="D1" s="589"/>
      <c r="E1" s="589"/>
    </row>
    <row r="2" spans="1:5" ht="16.5" thickBot="1">
      <c r="A2" s="222"/>
      <c r="B2" s="590" t="str">
        <f>'Список уч-ов'!A2</f>
        <v>среди юношей и девушек 1992 года рождения и моложе.</v>
      </c>
      <c r="C2" s="590"/>
      <c r="D2" s="590"/>
      <c r="E2" s="590"/>
    </row>
    <row r="3" spans="1:5" ht="21" customHeight="1">
      <c r="A3" s="222"/>
      <c r="B3" s="591" t="s">
        <v>147</v>
      </c>
      <c r="C3" s="591"/>
      <c r="D3" s="591"/>
      <c r="E3" s="591"/>
    </row>
    <row r="4" spans="2:5" ht="21.75" customHeight="1" thickBot="1">
      <c r="B4" s="588" t="s">
        <v>142</v>
      </c>
      <c r="C4" s="588"/>
      <c r="D4" s="588"/>
      <c r="E4" s="588"/>
    </row>
    <row r="5" spans="1:5" ht="15.75" customHeight="1" thickBot="1" thickTop="1">
      <c r="A5" s="240"/>
      <c r="B5" s="224" t="s">
        <v>143</v>
      </c>
      <c r="C5" s="224" t="s">
        <v>18</v>
      </c>
      <c r="D5" s="225" t="s">
        <v>144</v>
      </c>
      <c r="E5" s="225" t="s">
        <v>145</v>
      </c>
    </row>
    <row r="6" spans="1:5" ht="9" customHeight="1" thickTop="1">
      <c r="A6" s="239">
        <f>ПЮ!$R$35</f>
        <v>2</v>
      </c>
      <c r="B6" s="585" t="s">
        <v>21</v>
      </c>
      <c r="C6" s="232" t="str">
        <f>IF(A6="",A6,VLOOKUP(A6,'Список уч-ов'!A:H,3,FALSE))</f>
        <v>ГАДИЕВ Вильдан</v>
      </c>
      <c r="D6" s="226" t="str">
        <f>IF(A6="",A6,VLOOKUP(A6,'Список уч-ов'!A:H,7,FALSE))</f>
        <v>Оренбургская обл</v>
      </c>
      <c r="E6" s="226">
        <v>18</v>
      </c>
    </row>
    <row r="7" spans="1:5" ht="9" customHeight="1" thickBot="1">
      <c r="A7" s="237">
        <f>ПЮ!$R$36</f>
        <v>6</v>
      </c>
      <c r="B7" s="587"/>
      <c r="C7" s="233" t="str">
        <f>IF(A7="",A7,VLOOKUP(A7,'Список уч-ов'!A:H,3,FALSE))</f>
        <v>КИРИЛЛОВ Никита</v>
      </c>
      <c r="D7" s="230" t="str">
        <f>IF(A7="",A7,VLOOKUP(A7,'Список уч-ов'!A:H,7,FALSE))</f>
        <v>г. Москва</v>
      </c>
      <c r="E7" s="230">
        <v>18</v>
      </c>
    </row>
    <row r="8" spans="1:5" ht="9" customHeight="1" thickTop="1">
      <c r="A8" s="237">
        <f>ПЮ!$R$52</f>
        <v>1</v>
      </c>
      <c r="B8" s="585" t="s">
        <v>22</v>
      </c>
      <c r="C8" s="234" t="str">
        <f>IF(A8="",A8,VLOOKUP(A8,'Список уч-ов'!A:H,3,FALSE))</f>
        <v>ЖЕЛУБЕНКОВ Александр</v>
      </c>
      <c r="D8" s="231" t="str">
        <f>IF(A8="",A8,VLOOKUP(A8,'Список уч-ов'!A:H,7,FALSE))</f>
        <v>Московская обл.</v>
      </c>
      <c r="E8" s="231">
        <v>15</v>
      </c>
    </row>
    <row r="9" spans="1:5" ht="9" customHeight="1" thickBot="1">
      <c r="A9" s="237">
        <f>ПЮ!$R$53</f>
        <v>4</v>
      </c>
      <c r="B9" s="586"/>
      <c r="C9" s="235" t="str">
        <f>IF(A9="",A9,VLOOKUP(A9,'Список уч-ов'!A:H,3,FALSE))</f>
        <v>КУИМОВ Филипп</v>
      </c>
      <c r="D9" s="229" t="str">
        <f>IF(A9="",A9,VLOOKUP(A9,'Список уч-ов'!A:H,7,FALSE))</f>
        <v>Краснодарский кр.</v>
      </c>
      <c r="E9" s="229">
        <v>15</v>
      </c>
    </row>
    <row r="10" spans="1:5" ht="9" customHeight="1" thickTop="1">
      <c r="A10" s="237">
        <f>ПЮ!$R$60</f>
        <v>5</v>
      </c>
      <c r="B10" s="585" t="s">
        <v>23</v>
      </c>
      <c r="C10" s="236" t="str">
        <f>IF(A10="",A10,VLOOKUP(A10,'Список уч-ов'!A:H,3,FALSE))</f>
        <v>БЕЛИКОВ Максим</v>
      </c>
      <c r="D10" s="227" t="str">
        <f>IF(A10="",A10,VLOOKUP(A10,'Список уч-ов'!A:H,7,FALSE))</f>
        <v>Самарская обл.</v>
      </c>
      <c r="E10" s="227">
        <v>12.5</v>
      </c>
    </row>
    <row r="11" spans="1:5" ht="9" customHeight="1" thickBot="1">
      <c r="A11" s="237">
        <f>ПЮ!$R$61</f>
        <v>7</v>
      </c>
      <c r="B11" s="587"/>
      <c r="C11" s="233" t="str">
        <f>IF(A11="",A11,VLOOKUP(A11,'Список уч-ов'!A:H,3,FALSE))</f>
        <v>ШАМИН Илья</v>
      </c>
      <c r="D11" s="230" t="str">
        <f>IF(A11="",A11,VLOOKUP(A11,'Список уч-ов'!A:H,7,FALSE))</f>
        <v>Свердловская обл</v>
      </c>
      <c r="E11" s="230">
        <v>12.5</v>
      </c>
    </row>
    <row r="12" spans="1:5" ht="9" customHeight="1" thickTop="1">
      <c r="A12" s="237">
        <f>ПЮ!$R$66</f>
        <v>16</v>
      </c>
      <c r="B12" s="585" t="s">
        <v>23</v>
      </c>
      <c r="C12" s="234" t="str">
        <f>IF(A12="",A12,VLOOKUP(A12,'Список уч-ов'!A:H,3,FALSE))</f>
        <v>ЕЛИЗАРОВ Сергей</v>
      </c>
      <c r="D12" s="231" t="str">
        <f>IF(A12="",A12,VLOOKUP(A12,'Список уч-ов'!A:H,7,FALSE))</f>
        <v>г. Москва</v>
      </c>
      <c r="E12" s="231">
        <v>12.5</v>
      </c>
    </row>
    <row r="13" spans="1:5" ht="9" customHeight="1" thickBot="1">
      <c r="A13" s="237">
        <f>ПЮ!$R$67</f>
        <v>22</v>
      </c>
      <c r="B13" s="586"/>
      <c r="C13" s="235" t="str">
        <f>IF(A13="",A13,VLOOKUP(A13,'Список уч-ов'!A:H,3,FALSE))</f>
        <v>ТИМОШИН Богдан</v>
      </c>
      <c r="D13" s="229" t="str">
        <f>IF(A13="",A13,VLOOKUP(A13,'Список уч-ов'!A:H,7,FALSE))</f>
        <v>г. Москва</v>
      </c>
      <c r="E13" s="229">
        <v>12.5</v>
      </c>
    </row>
    <row r="14" spans="1:5" ht="9" customHeight="1" thickTop="1">
      <c r="A14" s="237">
        <f>ПЮ!$U$47</f>
        <v>13</v>
      </c>
      <c r="B14" s="585" t="s">
        <v>148</v>
      </c>
      <c r="C14" s="236" t="str">
        <f>IF(A14="",A14,VLOOKUP(A14,'Список уч-ов'!A:H,3,FALSE))</f>
        <v>ГРИШЕНИН Денис</v>
      </c>
      <c r="D14" s="227" t="str">
        <f>IF(A14="",A14,VLOOKUP(A14,'Список уч-ов'!A:H,7,FALSE))</f>
        <v>г. Москва</v>
      </c>
      <c r="E14" s="227">
        <v>8.5</v>
      </c>
    </row>
    <row r="15" spans="1:5" ht="9" customHeight="1" thickBot="1">
      <c r="A15" s="237">
        <f>ПЮ!$U$48</f>
        <v>10</v>
      </c>
      <c r="B15" s="587"/>
      <c r="C15" s="233" t="str">
        <f>IF(A15="",A15,VLOOKUP(A15,'Список уч-ов'!A:H,3,FALSE))</f>
        <v>ТИМОФЕЕВ Федор</v>
      </c>
      <c r="D15" s="230" t="str">
        <f>IF(A15="",A15,VLOOKUP(A15,'Список уч-ов'!A:H,7,FALSE))</f>
        <v>г. Москва</v>
      </c>
      <c r="E15" s="227">
        <v>8.5</v>
      </c>
    </row>
    <row r="16" spans="1:5" ht="9" customHeight="1" thickTop="1">
      <c r="A16" s="237">
        <f>ПЮ!$U$50</f>
        <v>18</v>
      </c>
      <c r="B16" s="585" t="s">
        <v>148</v>
      </c>
      <c r="C16" s="234" t="str">
        <f>IF(A16="",A16,VLOOKUP(A16,'Список уч-ов'!A:H,3,FALSE))</f>
        <v>ГРУЗДОВ Евгений</v>
      </c>
      <c r="D16" s="231" t="str">
        <f>IF(A16="",A16,VLOOKUP(A16,'Список уч-ов'!A:H,7,FALSE))</f>
        <v>р. Карелия</v>
      </c>
      <c r="E16" s="227">
        <v>8.5</v>
      </c>
    </row>
    <row r="17" spans="1:5" ht="9" customHeight="1" thickBot="1">
      <c r="A17" s="237">
        <f>ПЮ!$U$51</f>
        <v>19</v>
      </c>
      <c r="B17" s="586"/>
      <c r="C17" s="235" t="str">
        <f>IF(A17="",A17,VLOOKUP(A17,'Список уч-ов'!A:H,3,FALSE))</f>
        <v>ТИМИН Егор</v>
      </c>
      <c r="D17" s="229" t="str">
        <f>IF(A17="",A17,VLOOKUP(A17,'Список уч-ов'!A:H,7,FALSE))</f>
        <v>Оренбургская обл</v>
      </c>
      <c r="E17" s="227">
        <v>8.5</v>
      </c>
    </row>
    <row r="18" spans="1:5" ht="9" customHeight="1" thickTop="1">
      <c r="A18" s="237">
        <f>ПЮ!$U$53</f>
        <v>9</v>
      </c>
      <c r="B18" s="585" t="s">
        <v>148</v>
      </c>
      <c r="C18" s="236" t="str">
        <f>IF(A18="",A18,VLOOKUP(A18,'Список уч-ов'!A:H,3,FALSE))</f>
        <v>ЩЕТИНКИН Кирилл</v>
      </c>
      <c r="D18" s="227" t="str">
        <f>IF(A18="",A18,VLOOKUP(A18,'Список уч-ов'!A:H,7,FALSE))</f>
        <v>Самарская обл.</v>
      </c>
      <c r="E18" s="227">
        <v>8.5</v>
      </c>
    </row>
    <row r="19" spans="1:5" ht="9" customHeight="1" thickBot="1">
      <c r="A19" s="237">
        <f>ПЮ!$U$54</f>
        <v>3</v>
      </c>
      <c r="B19" s="587"/>
      <c r="C19" s="233" t="str">
        <f>IF(A19="",A19,VLOOKUP(A19,'Список уч-ов'!A:H,3,FALSE))</f>
        <v>ВНУКОВ Артем</v>
      </c>
      <c r="D19" s="230" t="str">
        <f>IF(A19="",A19,VLOOKUP(A19,'Список уч-ов'!A:H,7,FALSE))</f>
        <v>Самарская обл.</v>
      </c>
      <c r="E19" s="227">
        <v>8.5</v>
      </c>
    </row>
    <row r="20" spans="1:5" ht="9" customHeight="1" thickTop="1">
      <c r="A20" s="237">
        <f>ПЮ!$U$56</f>
        <v>45</v>
      </c>
      <c r="B20" s="585" t="s">
        <v>148</v>
      </c>
      <c r="C20" s="234" t="str">
        <f>IF(A20="",A20,VLOOKUP(A20,'Список уч-ов'!A:H,3,FALSE))</f>
        <v>ПЕТРОВ Антон</v>
      </c>
      <c r="D20" s="231" t="str">
        <f>IF(A20="",A20,VLOOKUP(A20,'Список уч-ов'!A:H,7,FALSE))</f>
        <v>Удмуртская р.</v>
      </c>
      <c r="E20" s="227">
        <v>8.5</v>
      </c>
    </row>
    <row r="21" spans="1:5" ht="9" customHeight="1" thickBot="1">
      <c r="A21" s="237">
        <f>ПЮ!$U$57</f>
        <v>0</v>
      </c>
      <c r="B21" s="586"/>
      <c r="C21" s="235" t="s">
        <v>614</v>
      </c>
      <c r="D21" s="229" t="s">
        <v>341</v>
      </c>
      <c r="E21" s="230">
        <v>8.5</v>
      </c>
    </row>
    <row r="22" spans="1:5" ht="9" customHeight="1" thickTop="1">
      <c r="A22" s="237">
        <f>ПЮ!$W$37</f>
        <v>25</v>
      </c>
      <c r="B22" s="585" t="s">
        <v>149</v>
      </c>
      <c r="C22" s="236" t="str">
        <f>IF(A22="",A22,VLOOKUP(A22,'Список уч-ов'!A:H,3,FALSE))</f>
        <v>ПИНЯСКИН Владислав</v>
      </c>
      <c r="D22" s="227" t="str">
        <f>IF(A22="",A22,VLOOKUP(A22,'Список уч-ов'!A:H,7,FALSE))</f>
        <v>Кемеровская обл.</v>
      </c>
      <c r="E22" s="413">
        <v>4</v>
      </c>
    </row>
    <row r="23" spans="1:5" ht="9" customHeight="1" thickBot="1">
      <c r="A23" s="237">
        <f>ПЮ!$W$38</f>
        <v>33</v>
      </c>
      <c r="B23" s="587"/>
      <c r="C23" s="233" t="str">
        <f>IF(A23="",A23,VLOOKUP(A23,'Список уч-ов'!A:H,3,FALSE))</f>
        <v>ТИМОФЕЕВ Николай</v>
      </c>
      <c r="D23" s="230" t="str">
        <f>IF(A23="",A23,VLOOKUP(A23,'Список уч-ов'!A:H,7,FALSE))</f>
        <v>Краснодарский кр.</v>
      </c>
      <c r="E23" s="228">
        <v>4</v>
      </c>
    </row>
    <row r="24" spans="1:5" ht="9" customHeight="1" thickTop="1">
      <c r="A24" s="237">
        <f>ПЮ!$W$40</f>
        <v>17</v>
      </c>
      <c r="B24" s="585" t="s">
        <v>149</v>
      </c>
      <c r="C24" s="234" t="str">
        <f>IF(A24="",A24,VLOOKUP(A24,'Список уч-ов'!A:H,3,FALSE))</f>
        <v>ШАТАЛКИН Максим</v>
      </c>
      <c r="D24" s="231" t="str">
        <f>IF(A24="",A24,VLOOKUP(A24,'Список уч-ов'!A:H,7,FALSE))</f>
        <v>Оренбургская обл</v>
      </c>
      <c r="E24" s="413">
        <v>4</v>
      </c>
    </row>
    <row r="25" spans="1:5" ht="9" customHeight="1" thickBot="1">
      <c r="A25" s="237">
        <f>ПЮ!$W$41</f>
        <v>34</v>
      </c>
      <c r="B25" s="587"/>
      <c r="C25" s="235" t="str">
        <f>IF(A25="",A25,VLOOKUP(A25,'Список уч-ов'!A:H,3,FALSE))</f>
        <v>ШВЕЦ Кирилл</v>
      </c>
      <c r="D25" s="229" t="str">
        <f>IF(A25="",A25,VLOOKUP(A25,'Список уч-ов'!A:H,7,FALSE))</f>
        <v>Оренбургская обл</v>
      </c>
      <c r="E25" s="228">
        <v>4</v>
      </c>
    </row>
    <row r="26" spans="1:5" ht="9" customHeight="1" thickTop="1">
      <c r="A26" s="237">
        <f>ПЮ!$W$43</f>
        <v>8</v>
      </c>
      <c r="B26" s="585" t="s">
        <v>149</v>
      </c>
      <c r="C26" s="236" t="str">
        <f>IF(A26="",A26,VLOOKUP(A26,'Список уч-ов'!A:H,3,FALSE))</f>
        <v>ЦЫБИН Андрей</v>
      </c>
      <c r="D26" s="227" t="str">
        <f>IF(A26="",A26,VLOOKUP(A26,'Список уч-ов'!A:H,7,FALSE))</f>
        <v>г. С.-Петербург</v>
      </c>
      <c r="E26" s="413">
        <v>4</v>
      </c>
    </row>
    <row r="27" spans="1:5" ht="9" customHeight="1" thickBot="1">
      <c r="A27" s="237">
        <f>ПЮ!$W$44</f>
        <v>40</v>
      </c>
      <c r="B27" s="587"/>
      <c r="C27" s="233" t="str">
        <f>IF(A27="",A27,VLOOKUP(A27,'Список уч-ов'!A:H,3,FALSE))</f>
        <v>ЛИХАЧЕВ Алексей</v>
      </c>
      <c r="D27" s="230" t="str">
        <f>IF(A27="",A27,VLOOKUP(A27,'Список уч-ов'!A:H,7,FALSE))</f>
        <v>Свердловская обл</v>
      </c>
      <c r="E27" s="228">
        <v>4</v>
      </c>
    </row>
    <row r="28" spans="1:5" ht="9" customHeight="1" thickTop="1">
      <c r="A28" s="237">
        <f>ПЮ!$W$46</f>
        <v>28</v>
      </c>
      <c r="B28" s="585" t="s">
        <v>149</v>
      </c>
      <c r="C28" s="234" t="str">
        <f>IF(A28="",A28,VLOOKUP(A28,'Список уч-ов'!A:H,3,FALSE))</f>
        <v>КРЕГЕЛЬ Дмитрий</v>
      </c>
      <c r="D28" s="231" t="str">
        <f>IF(A28="",A28,VLOOKUP(A28,'Список уч-ов'!A:H,7,FALSE))</f>
        <v>г. Москва</v>
      </c>
      <c r="E28" s="413">
        <v>4</v>
      </c>
    </row>
    <row r="29" spans="1:5" ht="9" customHeight="1" thickBot="1">
      <c r="A29" s="237">
        <f>ПЮ!$W$47</f>
        <v>43</v>
      </c>
      <c r="B29" s="587"/>
      <c r="C29" s="235" t="str">
        <f>IF(A29="",A29,VLOOKUP(A29,'Список уч-ов'!A:H,3,FALSE))</f>
        <v>ЛАВРЕНТЬЕВ Александр</v>
      </c>
      <c r="D29" s="229" t="str">
        <f>IF(A29="",A29,VLOOKUP(A29,'Список уч-ов'!A:H,7,FALSE))</f>
        <v>Московская обл.</v>
      </c>
      <c r="E29" s="228">
        <v>4</v>
      </c>
    </row>
    <row r="30" spans="1:5" ht="9" customHeight="1" thickTop="1">
      <c r="A30" s="237">
        <f>ПЮ!$W$49</f>
        <v>30</v>
      </c>
      <c r="B30" s="585" t="s">
        <v>149</v>
      </c>
      <c r="C30" s="236" t="str">
        <f>IF(A30="",A30,VLOOKUP(A30,'Список уч-ов'!A:H,3,FALSE))</f>
        <v>ЖАРКО Олег</v>
      </c>
      <c r="D30" s="227" t="str">
        <f>IF(A30="",A30,VLOOKUP(A30,'Список уч-ов'!A:H,7,FALSE))</f>
        <v>Оренбургская обл</v>
      </c>
      <c r="E30" s="413">
        <v>4</v>
      </c>
    </row>
    <row r="31" spans="1:5" ht="9" customHeight="1" thickBot="1">
      <c r="A31" s="237">
        <f>ПЮ!$W$50</f>
        <v>23</v>
      </c>
      <c r="B31" s="587"/>
      <c r="C31" s="233" t="str">
        <f>IF(A31="",A31,VLOOKUP(A31,'Список уч-ов'!A:H,3,FALSE))</f>
        <v>ПАМШЕВ Никита</v>
      </c>
      <c r="D31" s="230" t="str">
        <f>IF(A31="",A31,VLOOKUP(A31,'Список уч-ов'!A:H,7,FALSE))</f>
        <v>Оренбургская обл</v>
      </c>
      <c r="E31" s="228">
        <v>4</v>
      </c>
    </row>
    <row r="32" spans="1:5" ht="9" customHeight="1" thickTop="1">
      <c r="A32" s="237">
        <f>ПЮ!$W$52</f>
        <v>56</v>
      </c>
      <c r="B32" s="585" t="s">
        <v>149</v>
      </c>
      <c r="C32" s="234" t="str">
        <f>IF(A32="",A32,VLOOKUP(A32,'Список уч-ов'!A:H,3,FALSE))</f>
        <v>МИЛИНКА Владислав</v>
      </c>
      <c r="D32" s="231" t="str">
        <f>IF(A32="",A32,VLOOKUP(A32,'Список уч-ов'!A:H,7,FALSE))</f>
        <v>Краснодарский кр.</v>
      </c>
      <c r="E32" s="413">
        <v>4</v>
      </c>
    </row>
    <row r="33" spans="1:5" ht="9" customHeight="1" thickBot="1">
      <c r="A33" s="237">
        <f>ПЮ!$W$53</f>
        <v>41</v>
      </c>
      <c r="B33" s="587"/>
      <c r="C33" s="235" t="str">
        <f>IF(A33="",A33,VLOOKUP(A33,'Список уч-ов'!A:H,3,FALSE))</f>
        <v>БОНДАРЕВ Александр</v>
      </c>
      <c r="D33" s="229" t="str">
        <f>IF(A33="",A33,VLOOKUP(A33,'Список уч-ов'!A:H,7,FALSE))</f>
        <v>Краснодарский кр.</v>
      </c>
      <c r="E33" s="228">
        <v>4</v>
      </c>
    </row>
    <row r="34" spans="1:5" ht="9" customHeight="1" thickTop="1">
      <c r="A34" s="237">
        <f>ПЮ!$W$55</f>
        <v>12</v>
      </c>
      <c r="B34" s="585" t="s">
        <v>149</v>
      </c>
      <c r="C34" s="236" t="str">
        <f>IF(A34="",A34,VLOOKUP(A34,'Список уч-ов'!A:H,3,FALSE))</f>
        <v>ВОРОБЬЕВ Кирилл</v>
      </c>
      <c r="D34" s="227" t="str">
        <f>IF(A34="",A34,VLOOKUP(A34,'Список уч-ов'!A:H,7,FALSE))</f>
        <v>Архангельская обл</v>
      </c>
      <c r="E34" s="413">
        <v>4</v>
      </c>
    </row>
    <row r="35" spans="1:5" ht="9" customHeight="1" thickBot="1">
      <c r="A35" s="237">
        <f>ПЮ!$W$56</f>
      </c>
      <c r="B35" s="587"/>
      <c r="C35" s="233">
        <f>IF(A35="",A35,VLOOKUP(A35,'Список уч-ов'!A:H,3,FALSE))</f>
      </c>
      <c r="D35" s="230">
        <f>IF(A35="",A35,VLOOKUP(A35,'Список уч-ов'!A:H,7,FALSE))</f>
      </c>
      <c r="E35" s="228">
        <v>4</v>
      </c>
    </row>
    <row r="36" spans="1:5" ht="9" customHeight="1" thickTop="1">
      <c r="A36" s="237">
        <f>ПЮ!$W$58</f>
        <v>27</v>
      </c>
      <c r="B36" s="585" t="s">
        <v>149</v>
      </c>
      <c r="C36" s="234" t="str">
        <f>IF(A36="",A36,VLOOKUP(A36,'Список уч-ов'!A:H,3,FALSE))</f>
        <v>ПОВСТЯНЫЙ Петр</v>
      </c>
      <c r="D36" s="231" t="str">
        <f>IF(A36="",A36,VLOOKUP(A36,'Список уч-ов'!A:H,7,FALSE))</f>
        <v>г. Москва</v>
      </c>
      <c r="E36" s="413">
        <v>4</v>
      </c>
    </row>
    <row r="37" spans="1:5" ht="9" customHeight="1" thickBot="1">
      <c r="A37" s="238">
        <f>ПЮ!$W$59</f>
        <v>32</v>
      </c>
      <c r="B37" s="586"/>
      <c r="C37" s="235" t="str">
        <f>IF(A37="",A37,VLOOKUP(A37,'Список уч-ов'!A:H,3,FALSE))</f>
        <v>ЕФРОЙКИН Максим</v>
      </c>
      <c r="D37" s="229" t="str">
        <f>IF(A37="",A37,VLOOKUP(A37,'Список уч-ов'!A:H,7,FALSE))</f>
        <v>г. Москва</v>
      </c>
      <c r="E37" s="228">
        <v>4</v>
      </c>
    </row>
    <row r="38" ht="13.5" thickTop="1"/>
    <row r="39" spans="2:5" ht="21.75" customHeight="1" thickBot="1">
      <c r="B39" s="588" t="s">
        <v>146</v>
      </c>
      <c r="C39" s="588"/>
      <c r="D39" s="588"/>
      <c r="E39" s="588"/>
    </row>
    <row r="40" spans="1:5" ht="15.75" customHeight="1" thickBot="1" thickTop="1">
      <c r="A40" s="240"/>
      <c r="B40" s="224" t="s">
        <v>143</v>
      </c>
      <c r="C40" s="224" t="s">
        <v>18</v>
      </c>
      <c r="D40" s="225" t="s">
        <v>144</v>
      </c>
      <c r="E40" s="225" t="s">
        <v>145</v>
      </c>
    </row>
    <row r="41" spans="1:5" ht="9" customHeight="1" thickTop="1">
      <c r="A41" s="239">
        <f>ПД!$R$35</f>
        <v>123</v>
      </c>
      <c r="B41" s="585" t="s">
        <v>21</v>
      </c>
      <c r="C41" s="232" t="str">
        <f>IF(A41="",A41,VLOOKUP(A41,'Список уч-ов'!A:H,3,FALSE))</f>
        <v>МОЗЯКИНА Надежда</v>
      </c>
      <c r="D41" s="226" t="str">
        <f>IF(A41="",A41,VLOOKUP(A41,'Список уч-ов'!A:H,7,FALSE))</f>
        <v>г. Москва</v>
      </c>
      <c r="E41" s="226">
        <v>18</v>
      </c>
    </row>
    <row r="42" spans="1:5" ht="9" customHeight="1" thickBot="1">
      <c r="A42" s="237">
        <f>ПД!$R$36</f>
        <v>104</v>
      </c>
      <c r="B42" s="587"/>
      <c r="C42" s="233" t="str">
        <f>IF(A42="",A42,VLOOKUP(A42,'Список уч-ов'!A:H,3,FALSE))</f>
        <v>БЛАЖКО Анна</v>
      </c>
      <c r="D42" s="230" t="str">
        <f>IF(A42="",A42,VLOOKUP(A42,'Список уч-ов'!A:H,7,FALSE))</f>
        <v>г. Москва</v>
      </c>
      <c r="E42" s="230">
        <v>18</v>
      </c>
    </row>
    <row r="43" spans="1:5" ht="9" customHeight="1" thickTop="1">
      <c r="A43" s="237">
        <f>ПД!$R$52</f>
        <v>115</v>
      </c>
      <c r="B43" s="585" t="s">
        <v>22</v>
      </c>
      <c r="C43" s="234" t="str">
        <f>IF(A43="",A43,VLOOKUP(A43,'Список уч-ов'!A:H,3,FALSE))</f>
        <v>ЗАРЫПОВА Ксения</v>
      </c>
      <c r="D43" s="231" t="str">
        <f>IF(A43="",A43,VLOOKUP(A43,'Список уч-ов'!A:H,7,FALSE))</f>
        <v>Москва</v>
      </c>
      <c r="E43" s="231">
        <v>15</v>
      </c>
    </row>
    <row r="44" spans="1:5" ht="9" customHeight="1" thickBot="1">
      <c r="A44" s="237">
        <f>ПД!$R$53</f>
        <v>114</v>
      </c>
      <c r="B44" s="586"/>
      <c r="C44" s="235" t="str">
        <f>IF(A44="",A44,VLOOKUP(A44,'Список уч-ов'!A:H,3,FALSE))</f>
        <v>ЕФИМОВА Ксения</v>
      </c>
      <c r="D44" s="229" t="str">
        <f>IF(A44="",A44,VLOOKUP(A44,'Список уч-ов'!A:H,7,FALSE))</f>
        <v>Чувашская респ.</v>
      </c>
      <c r="E44" s="229">
        <v>15</v>
      </c>
    </row>
    <row r="45" spans="1:5" ht="9" customHeight="1" thickTop="1">
      <c r="A45" s="237">
        <f>ПД!$R$60</f>
        <v>102</v>
      </c>
      <c r="B45" s="585" t="s">
        <v>23</v>
      </c>
      <c r="C45" s="236" t="str">
        <f>IF(A45="",A45,VLOOKUP(A45,'Список уч-ов'!A:H,3,FALSE))</f>
        <v>ГОЛУБЕВА Анастасия</v>
      </c>
      <c r="D45" s="227" t="str">
        <f>IF(A45="",A45,VLOOKUP(A45,'Список уч-ов'!A:H,7,FALSE))</f>
        <v>г. Москва</v>
      </c>
      <c r="E45" s="227">
        <v>12.5</v>
      </c>
    </row>
    <row r="46" spans="1:5" ht="9" customHeight="1" thickBot="1">
      <c r="A46" s="237">
        <f>ПД!$R$61</f>
        <v>105</v>
      </c>
      <c r="B46" s="587"/>
      <c r="C46" s="233" t="str">
        <f>IF(A46="",A46,VLOOKUP(A46,'Список уч-ов'!A:H,3,FALSE))</f>
        <v>ИВАХИНА Татьяна</v>
      </c>
      <c r="D46" s="230" t="str">
        <f>IF(A46="",A46,VLOOKUP(A46,'Список уч-ов'!A:H,7,FALSE))</f>
        <v>Амурская обл</v>
      </c>
      <c r="E46" s="230">
        <v>12.5</v>
      </c>
    </row>
    <row r="47" spans="1:5" ht="9" customHeight="1" thickTop="1">
      <c r="A47" s="237">
        <f>ПД!$R$66</f>
        <v>110</v>
      </c>
      <c r="B47" s="585" t="s">
        <v>23</v>
      </c>
      <c r="C47" s="234" t="str">
        <f>IF(A47="",A47,VLOOKUP(A47,'Список уч-ов'!A:H,3,FALSE))</f>
        <v>ЛЕБЕДЕВА Виктория</v>
      </c>
      <c r="D47" s="231" t="str">
        <f>IF(A47="",A47,VLOOKUP(A47,'Список уч-ов'!A:H,7,FALSE))</f>
        <v>Р.Татарстан</v>
      </c>
      <c r="E47" s="231">
        <v>12.5</v>
      </c>
    </row>
    <row r="48" spans="1:5" ht="9" customHeight="1" thickBot="1">
      <c r="A48" s="237">
        <f>ПД!$R$67</f>
        <v>120</v>
      </c>
      <c r="B48" s="586"/>
      <c r="C48" s="235" t="str">
        <f>IF(A48="",A48,VLOOKUP(A48,'Список уч-ов'!A:H,3,FALSE))</f>
        <v>РОДИОНОВА Маринэ</v>
      </c>
      <c r="D48" s="229" t="str">
        <f>IF(A48="",A48,VLOOKUP(A48,'Список уч-ов'!A:H,7,FALSE))</f>
        <v>г. Москва</v>
      </c>
      <c r="E48" s="229">
        <v>12.5</v>
      </c>
    </row>
    <row r="49" spans="1:5" ht="9" customHeight="1" thickTop="1">
      <c r="A49" s="237">
        <f>ПД!$U$47</f>
        <v>113</v>
      </c>
      <c r="B49" s="585" t="s">
        <v>148</v>
      </c>
      <c r="C49" s="236" t="str">
        <f>IF(A49="",A49,VLOOKUP(A49,'Список уч-ов'!A:H,3,FALSE))</f>
        <v>РОССИХИНА Анна </v>
      </c>
      <c r="D49" s="227" t="str">
        <f>IF(A49="",A49,VLOOKUP(A49,'Список уч-ов'!A:H,7,FALSE))</f>
        <v>г. Москва</v>
      </c>
      <c r="E49" s="227">
        <v>8.5</v>
      </c>
    </row>
    <row r="50" spans="1:5" ht="9" customHeight="1" thickBot="1">
      <c r="A50" s="237">
        <f>ПД!$U$48</f>
        <v>112</v>
      </c>
      <c r="B50" s="587"/>
      <c r="C50" s="233" t="str">
        <f>IF(A50="",A50,VLOOKUP(A50,'Список уч-ов'!A:H,3,FALSE))</f>
        <v>ГУСЕВА Екатерина</v>
      </c>
      <c r="D50" s="230" t="str">
        <f>IF(A50="",A50,VLOOKUP(A50,'Список уч-ов'!A:H,7,FALSE))</f>
        <v>Нижегородская обл.</v>
      </c>
      <c r="E50" s="227">
        <v>8.5</v>
      </c>
    </row>
    <row r="51" spans="1:5" ht="9" customHeight="1" thickTop="1">
      <c r="A51" s="237">
        <f>ПД!$U$50</f>
        <v>103</v>
      </c>
      <c r="B51" s="585" t="s">
        <v>148</v>
      </c>
      <c r="C51" s="234" t="str">
        <f>IF(A51="",A51,VLOOKUP(A51,'Список уч-ов'!A:H,3,FALSE))</f>
        <v>КОЦЮР Валерия</v>
      </c>
      <c r="D51" s="231" t="str">
        <f>IF(A51="",A51,VLOOKUP(A51,'Список уч-ов'!A:H,7,FALSE))</f>
        <v>Свердловская обл.</v>
      </c>
      <c r="E51" s="227">
        <v>8.5</v>
      </c>
    </row>
    <row r="52" spans="1:5" ht="9" customHeight="1" thickBot="1">
      <c r="A52" s="237">
        <f>ПД!$U$51</f>
        <v>107</v>
      </c>
      <c r="B52" s="586"/>
      <c r="C52" s="235" t="str">
        <f>IF(A52="",A52,VLOOKUP(A52,'Список уч-ов'!A:H,3,FALSE))</f>
        <v>ГРИГОРЬЕВА Ксения</v>
      </c>
      <c r="D52" s="229" t="str">
        <f>IF(A52="",A52,VLOOKUP(A52,'Список уч-ов'!A:H,7,FALSE))</f>
        <v>Нижегородская обл.</v>
      </c>
      <c r="E52" s="227">
        <v>8.5</v>
      </c>
    </row>
    <row r="53" spans="1:5" ht="9" customHeight="1" thickTop="1">
      <c r="A53" s="237">
        <f>ПД!$U$53</f>
        <v>111</v>
      </c>
      <c r="B53" s="585" t="s">
        <v>148</v>
      </c>
      <c r="C53" s="236" t="str">
        <f>IF(A53="",A53,VLOOKUP(A53,'Список уч-ов'!A:H,3,FALSE))</f>
        <v>ПОДНОСОВА Евгения</v>
      </c>
      <c r="D53" s="227" t="str">
        <f>IF(A53="",A53,VLOOKUP(A53,'Список уч-ов'!A:H,7,FALSE))</f>
        <v>Краснодарский кр.</v>
      </c>
      <c r="E53" s="227">
        <v>8.5</v>
      </c>
    </row>
    <row r="54" spans="1:5" ht="9" customHeight="1" thickBot="1">
      <c r="A54" s="237">
        <f>ПД!$U$54</f>
        <v>106</v>
      </c>
      <c r="B54" s="587"/>
      <c r="C54" s="233" t="str">
        <f>IF(A54="",A54,VLOOKUP(A54,'Список уч-ов'!A:H,3,FALSE))</f>
        <v>ГЛАДЫШЕВА Наталья</v>
      </c>
      <c r="D54" s="230" t="str">
        <f>IF(A54="",A54,VLOOKUP(A54,'Список уч-ов'!A:H,7,FALSE))</f>
        <v>Краснодарский кр.</v>
      </c>
      <c r="E54" s="227">
        <v>8.5</v>
      </c>
    </row>
    <row r="55" spans="1:5" ht="9" customHeight="1" thickTop="1">
      <c r="A55" s="237">
        <f>ПД!$U$56</f>
        <v>101</v>
      </c>
      <c r="B55" s="585" t="s">
        <v>148</v>
      </c>
      <c r="C55" s="234" t="str">
        <f>IF(A55="",A55,VLOOKUP(A55,'Список уч-ов'!A:H,3,FALSE))</f>
        <v>РЯБОВА Татьяна</v>
      </c>
      <c r="D55" s="231" t="str">
        <f>IF(A55="",A55,VLOOKUP(A55,'Список уч-ов'!A:H,7,FALSE))</f>
        <v>г. Москва</v>
      </c>
      <c r="E55" s="227">
        <v>8.5</v>
      </c>
    </row>
    <row r="56" spans="1:5" ht="9" customHeight="1" thickBot="1">
      <c r="A56" s="237">
        <f>ПД!$U$57</f>
        <v>109</v>
      </c>
      <c r="B56" s="586"/>
      <c r="C56" s="235" t="str">
        <f>IF(A56="",A56,VLOOKUP(A56,'Список уч-ов'!A:H,3,FALSE))</f>
        <v>СТЕПАНОВА Анна</v>
      </c>
      <c r="D56" s="229" t="str">
        <f>IF(A56="",A56,VLOOKUP(A56,'Список уч-ов'!A:H,7,FALSE))</f>
        <v>г. Москва</v>
      </c>
      <c r="E56" s="230">
        <v>8.5</v>
      </c>
    </row>
    <row r="57" spans="1:5" ht="9" customHeight="1" thickTop="1">
      <c r="A57" s="237">
        <f>ПД!$W$37</f>
        <v>142</v>
      </c>
      <c r="B57" s="585" t="s">
        <v>149</v>
      </c>
      <c r="C57" s="236" t="str">
        <f>IF(A57="",A57,VLOOKUP(A57,'Список уч-ов'!A:H,3,FALSE))</f>
        <v>КРЫЛОВА Мария</v>
      </c>
      <c r="D57" s="227" t="str">
        <f>IF(A57="",A57,VLOOKUP(A57,'Список уч-ов'!A:H,7,FALSE))</f>
        <v>Краснодарский кр.</v>
      </c>
      <c r="E57" s="413">
        <v>4</v>
      </c>
    </row>
    <row r="58" spans="1:5" ht="9" customHeight="1" thickBot="1">
      <c r="A58" s="237">
        <f>ПД!$W$38</f>
        <v>116</v>
      </c>
      <c r="B58" s="587"/>
      <c r="C58" s="233" t="str">
        <f>IF(A58="",A58,VLOOKUP(A58,'Список уч-ов'!A:H,3,FALSE))</f>
        <v>НАУМОВА Екатерина</v>
      </c>
      <c r="D58" s="230" t="str">
        <f>IF(A58="",A58,VLOOKUP(A58,'Список уч-ов'!A:H,7,FALSE))</f>
        <v>Краснодарский кр.</v>
      </c>
      <c r="E58" s="228">
        <v>4</v>
      </c>
    </row>
    <row r="59" spans="1:5" ht="9" customHeight="1" thickTop="1">
      <c r="A59" s="237" t="b">
        <f>ПД!$W$40</f>
        <v>0</v>
      </c>
      <c r="B59" s="585" t="s">
        <v>149</v>
      </c>
      <c r="C59" s="234" t="e">
        <f>IF(A59="",A59,VLOOKUP(A59,'Список уч-ов'!A:H,3,FALSE))</f>
        <v>#N/A</v>
      </c>
      <c r="D59" s="231" t="e">
        <f>IF(A59="",A59,VLOOKUP(A59,'Список уч-ов'!A:H,7,FALSE))</f>
        <v>#N/A</v>
      </c>
      <c r="E59" s="413">
        <v>4</v>
      </c>
    </row>
    <row r="60" spans="1:5" ht="9" customHeight="1" thickBot="1">
      <c r="A60" s="237" t="b">
        <f>ПД!$W$41</f>
        <v>0</v>
      </c>
      <c r="B60" s="587"/>
      <c r="C60" s="235" t="e">
        <f>IF(A60="",A60,VLOOKUP(A60,'Список уч-ов'!A:H,3,FALSE))</f>
        <v>#N/A</v>
      </c>
      <c r="D60" s="229" t="e">
        <f>IF(A60="",A60,VLOOKUP(A60,'Список уч-ов'!A:H,7,FALSE))</f>
        <v>#N/A</v>
      </c>
      <c r="E60" s="228">
        <v>4</v>
      </c>
    </row>
    <row r="61" spans="1:5" ht="9" customHeight="1" thickTop="1">
      <c r="A61" s="237">
        <f>ПД!$W$43</f>
        <v>133</v>
      </c>
      <c r="B61" s="585" t="s">
        <v>149</v>
      </c>
      <c r="C61" s="236" t="str">
        <f>IF(A61="",A61,VLOOKUP(A61,'Список уч-ов'!A:H,3,FALSE))</f>
        <v>ТИТОВА Ксения</v>
      </c>
      <c r="D61" s="227" t="str">
        <f>IF(A61="",A61,VLOOKUP(A61,'Список уч-ов'!A:H,7,FALSE))</f>
        <v>г. Москва</v>
      </c>
      <c r="E61" s="413">
        <v>4</v>
      </c>
    </row>
    <row r="62" spans="1:5" ht="9" customHeight="1" thickBot="1">
      <c r="A62" s="237">
        <f>ПД!$W$44</f>
        <v>132</v>
      </c>
      <c r="B62" s="587"/>
      <c r="C62" s="233" t="str">
        <f>IF(A62="",A62,VLOOKUP(A62,'Список уч-ов'!A:H,3,FALSE))</f>
        <v>ОСЕТРИНА Екатерина</v>
      </c>
      <c r="D62" s="230" t="str">
        <f>IF(A62="",A62,VLOOKUP(A62,'Список уч-ов'!A:H,7,FALSE))</f>
        <v>респ. Татарстан</v>
      </c>
      <c r="E62" s="228">
        <v>4</v>
      </c>
    </row>
    <row r="63" spans="1:5" ht="9" customHeight="1" thickTop="1">
      <c r="A63" s="237">
        <f>ПД!$W$46</f>
        <v>146</v>
      </c>
      <c r="B63" s="585" t="s">
        <v>149</v>
      </c>
      <c r="C63" s="234" t="str">
        <f>IF(A63="",A63,VLOOKUP(A63,'Список уч-ов'!A:H,3,FALSE))</f>
        <v>САЛЕЕВА Ксения</v>
      </c>
      <c r="D63" s="231" t="str">
        <f>IF(A63="",A63,VLOOKUP(A63,'Список уч-ов'!A:H,7,FALSE))</f>
        <v>г. Москва</v>
      </c>
      <c r="E63" s="413">
        <v>4</v>
      </c>
    </row>
    <row r="64" spans="1:5" ht="9" customHeight="1" thickBot="1">
      <c r="A64" s="237">
        <f>ПД!$W$47</f>
        <v>138</v>
      </c>
      <c r="B64" s="587"/>
      <c r="C64" s="235" t="str">
        <f>IF(A64="",A64,VLOOKUP(A64,'Список уч-ов'!A:H,3,FALSE))</f>
        <v>ЗАИКИНА Анастасия</v>
      </c>
      <c r="D64" s="229" t="str">
        <f>IF(A64="",A64,VLOOKUP(A64,'Список уч-ов'!A:H,7,FALSE))</f>
        <v>г. Москва</v>
      </c>
      <c r="E64" s="228">
        <v>4</v>
      </c>
    </row>
    <row r="65" spans="1:5" ht="9" customHeight="1" thickTop="1">
      <c r="A65" s="237">
        <f>ПД!$W$49</f>
        <v>125</v>
      </c>
      <c r="B65" s="585" t="s">
        <v>149</v>
      </c>
      <c r="C65" s="236" t="str">
        <f>IF(A65="",A65,VLOOKUP(A65,'Список уч-ов'!A:H,3,FALSE))</f>
        <v>ХЛЫЗОВА Елизавета</v>
      </c>
      <c r="D65" s="227" t="str">
        <f>IF(A65="",A65,VLOOKUP(A65,'Список уч-ов'!A:H,7,FALSE))</f>
        <v>г. Москва</v>
      </c>
      <c r="E65" s="413">
        <v>4</v>
      </c>
    </row>
    <row r="66" spans="1:5" ht="9" customHeight="1" thickBot="1">
      <c r="A66" s="237">
        <f>ПД!$W$50</f>
        <v>143</v>
      </c>
      <c r="B66" s="587"/>
      <c r="C66" s="233" t="str">
        <f>IF(A66="",A66,VLOOKUP(A66,'Список уч-ов'!A:H,3,FALSE))</f>
        <v>АНИСИМОВА Анна</v>
      </c>
      <c r="D66" s="230" t="str">
        <f>IF(A66="",A66,VLOOKUP(A66,'Список уч-ов'!A:H,7,FALSE))</f>
        <v>г. Москва</v>
      </c>
      <c r="E66" s="228">
        <v>4</v>
      </c>
    </row>
    <row r="67" spans="1:5" ht="9" customHeight="1" thickTop="1">
      <c r="A67" s="237">
        <f>ПД!$W$52</f>
        <v>124</v>
      </c>
      <c r="B67" s="585" t="s">
        <v>149</v>
      </c>
      <c r="C67" s="234" t="str">
        <f>IF(A67="",A67,VLOOKUP(A67,'Список уч-ов'!A:H,3,FALSE))</f>
        <v>КУЛИКОВА Ольга</v>
      </c>
      <c r="D67" s="231" t="str">
        <f>IF(A67="",A67,VLOOKUP(A67,'Список уч-ов'!A:H,7,FALSE))</f>
        <v>г. Москва</v>
      </c>
      <c r="E67" s="413">
        <v>4</v>
      </c>
    </row>
    <row r="68" spans="1:5" ht="9" customHeight="1" thickBot="1">
      <c r="A68" s="237">
        <f>ПД!$W$53</f>
        <v>108</v>
      </c>
      <c r="B68" s="587"/>
      <c r="C68" s="235" t="str">
        <f>IF(A68="",A68,VLOOKUP(A68,'Список уч-ов'!A:H,3,FALSE))</f>
        <v>ЕРМАКОВА Екатерина</v>
      </c>
      <c r="D68" s="229" t="str">
        <f>IF(A68="",A68,VLOOKUP(A68,'Список уч-ов'!A:H,7,FALSE))</f>
        <v>Ярославская обл.</v>
      </c>
      <c r="E68" s="228">
        <v>4</v>
      </c>
    </row>
    <row r="69" spans="1:5" ht="9" customHeight="1" thickTop="1">
      <c r="A69" s="237">
        <f>ПД!$W$55</f>
        <v>118</v>
      </c>
      <c r="B69" s="585" t="s">
        <v>149</v>
      </c>
      <c r="C69" s="236" t="str">
        <f>IF(A69="",A69,VLOOKUP(A69,'Список уч-ов'!A:H,3,FALSE))</f>
        <v>СОФРОНОВА  Александра</v>
      </c>
      <c r="D69" s="227" t="str">
        <f>IF(A69="",A69,VLOOKUP(A69,'Список уч-ов'!A:H,7,FALSE))</f>
        <v>г.С.-Петербург</v>
      </c>
      <c r="E69" s="413">
        <v>4</v>
      </c>
    </row>
    <row r="70" spans="1:5" ht="9" customHeight="1" thickBot="1">
      <c r="A70" s="237">
        <f>ПД!$W$56</f>
        <v>137</v>
      </c>
      <c r="B70" s="587"/>
      <c r="C70" s="233" t="str">
        <f>IF(A70="",A70,VLOOKUP(A70,'Список уч-ов'!A:H,3,FALSE))</f>
        <v>СУТОРМИНА Алина</v>
      </c>
      <c r="D70" s="230" t="str">
        <f>IF(A70="",A70,VLOOKUP(A70,'Список уч-ов'!A:H,7,FALSE))</f>
        <v>г.С.-Петербург</v>
      </c>
      <c r="E70" s="228">
        <v>4</v>
      </c>
    </row>
    <row r="71" spans="1:5" ht="9" customHeight="1" thickTop="1">
      <c r="A71" s="237">
        <f>ПД!$W$58</f>
        <v>117</v>
      </c>
      <c r="B71" s="585" t="s">
        <v>149</v>
      </c>
      <c r="C71" s="234" t="str">
        <f>IF(A71="",A71,VLOOKUP(A71,'Список уч-ов'!A:H,3,FALSE))</f>
        <v>МОХНАЧЕВА Ольга</v>
      </c>
      <c r="D71" s="231" t="str">
        <f>IF(A71="",A71,VLOOKUP(A71,'Список уч-ов'!A:H,7,FALSE))</f>
        <v>Самарская обл</v>
      </c>
      <c r="E71" s="413">
        <v>4</v>
      </c>
    </row>
    <row r="72" spans="1:5" ht="9" customHeight="1" thickBot="1">
      <c r="A72" s="238">
        <f>ПД!$W$59</f>
        <v>119</v>
      </c>
      <c r="B72" s="586"/>
      <c r="C72" s="235" t="str">
        <f>IF(A72="",A72,VLOOKUP(A72,'Список уч-ов'!A:H,3,FALSE))</f>
        <v>САФИНА Виолетта</v>
      </c>
      <c r="D72" s="229" t="str">
        <f>IF(A72="",A72,VLOOKUP(A72,'Список уч-ов'!A:H,7,FALSE))</f>
        <v>Оренбургская обл</v>
      </c>
      <c r="E72" s="229">
        <v>4</v>
      </c>
    </row>
    <row r="73" ht="13.5" thickTop="1"/>
    <row r="74" spans="2:5" ht="21.75" customHeight="1" thickBot="1">
      <c r="B74" s="588" t="s">
        <v>9</v>
      </c>
      <c r="C74" s="588"/>
      <c r="D74" s="588"/>
      <c r="E74" s="588"/>
    </row>
    <row r="75" spans="1:5" ht="15.75" customHeight="1" thickBot="1" thickTop="1">
      <c r="A75" s="240"/>
      <c r="B75" s="224" t="s">
        <v>143</v>
      </c>
      <c r="C75" s="224" t="s">
        <v>18</v>
      </c>
      <c r="D75" s="225" t="s">
        <v>144</v>
      </c>
      <c r="E75" s="225" t="s">
        <v>145</v>
      </c>
    </row>
    <row r="76" spans="1:5" ht="9" customHeight="1" thickTop="1">
      <c r="A76" s="239">
        <f>ПС!R63</f>
        <v>2</v>
      </c>
      <c r="B76" s="585" t="s">
        <v>21</v>
      </c>
      <c r="C76" s="232" t="str">
        <f>IF(A76="",A76,VLOOKUP(A76,'Список уч-ов'!A:H,3,FALSE))</f>
        <v>ГАДИЕВ Вильдан</v>
      </c>
      <c r="D76" s="226" t="str">
        <f>IF(A76="",A76,VLOOKUP(A76,'Список уч-ов'!A:H,7,FALSE))</f>
        <v>Оренбургская обл</v>
      </c>
      <c r="E76" s="226">
        <v>18</v>
      </c>
    </row>
    <row r="77" spans="1:5" ht="9" customHeight="1" thickBot="1">
      <c r="A77" s="237">
        <f>ПС!R64</f>
        <v>102</v>
      </c>
      <c r="B77" s="587"/>
      <c r="C77" s="233" t="str">
        <f>IF(A77="",A77,VLOOKUP(A77,'Список уч-ов'!A:H,3,FALSE))</f>
        <v>ГОЛУБЕВА Анастасия</v>
      </c>
      <c r="D77" s="230" t="str">
        <f>IF(A77="",A77,VLOOKUP(A77,'Список уч-ов'!A:H,7,FALSE))</f>
        <v>г. Москва</v>
      </c>
      <c r="E77" s="230">
        <v>18</v>
      </c>
    </row>
    <row r="78" spans="1:5" ht="9" customHeight="1" thickTop="1">
      <c r="A78" s="237">
        <f>ПС!R68</f>
        <v>16</v>
      </c>
      <c r="B78" s="585" t="s">
        <v>22</v>
      </c>
      <c r="C78" s="234" t="str">
        <f>IF(A78="",A78,VLOOKUP(A78,'Список уч-ов'!A:H,3,FALSE))</f>
        <v>ЕЛИЗАРОВ Сергей</v>
      </c>
      <c r="D78" s="231" t="str">
        <f>IF(A78="",A78,VLOOKUP(A78,'Список уч-ов'!A:H,7,FALSE))</f>
        <v>г. Москва</v>
      </c>
      <c r="E78" s="231">
        <v>15</v>
      </c>
    </row>
    <row r="79" spans="1:5" ht="9" customHeight="1" thickBot="1">
      <c r="A79" s="237">
        <f>ПС!R69</f>
        <v>123</v>
      </c>
      <c r="B79" s="586"/>
      <c r="C79" s="235" t="str">
        <f>IF(A79="",A79,VLOOKUP(A79,'Список уч-ов'!A:H,3,FALSE))</f>
        <v>МОЗЯКИНА Надежда</v>
      </c>
      <c r="D79" s="229" t="str">
        <f>IF(A79="",A79,VLOOKUP(A79,'Список уч-ов'!A:H,7,FALSE))</f>
        <v>г. Москва</v>
      </c>
      <c r="E79" s="229">
        <v>15</v>
      </c>
    </row>
    <row r="80" spans="1:5" ht="9" customHeight="1" thickTop="1">
      <c r="A80" s="237">
        <f>ПС!R128</f>
        <v>4</v>
      </c>
      <c r="B80" s="585" t="s">
        <v>23</v>
      </c>
      <c r="C80" s="236" t="str">
        <f>IF(A80="",A80,VLOOKUP(A80,'Список уч-ов'!A:H,3,FALSE))</f>
        <v>КУИМОВ Филипп</v>
      </c>
      <c r="D80" s="227" t="str">
        <f>IF(A80="",A80,VLOOKUP(A80,'Список уч-ов'!A:H,7,FALSE))</f>
        <v>Краснодарский кр.</v>
      </c>
      <c r="E80" s="227">
        <v>12.5</v>
      </c>
    </row>
    <row r="81" spans="1:5" ht="9" customHeight="1" thickBot="1">
      <c r="A81" s="237">
        <f>ПС!R129</f>
        <v>112</v>
      </c>
      <c r="B81" s="587"/>
      <c r="C81" s="233" t="str">
        <f>IF(A81="",A81,VLOOKUP(A81,'Список уч-ов'!A:H,3,FALSE))</f>
        <v>ГУСЕВА Екатерина</v>
      </c>
      <c r="D81" s="230" t="str">
        <f>IF(A81="",A81,VLOOKUP(A81,'Список уч-ов'!A:H,7,FALSE))</f>
        <v>Нижегородская обл.</v>
      </c>
      <c r="E81" s="230">
        <v>12.5</v>
      </c>
    </row>
    <row r="82" spans="1:5" ht="9" customHeight="1" thickTop="1">
      <c r="A82" s="237">
        <f>ПС!R133</f>
        <v>33</v>
      </c>
      <c r="B82" s="585" t="s">
        <v>23</v>
      </c>
      <c r="C82" s="234" t="str">
        <f>IF(A82="",A82,VLOOKUP(A82,'Список уч-ов'!A:H,3,FALSE))</f>
        <v>ТИМОФЕЕВ Николай</v>
      </c>
      <c r="D82" s="231" t="str">
        <f>IF(A82="",A82,VLOOKUP(A82,'Список уч-ов'!A:H,7,FALSE))</f>
        <v>Краснодарский кр.</v>
      </c>
      <c r="E82" s="231">
        <v>12.5</v>
      </c>
    </row>
    <row r="83" spans="1:5" ht="9" customHeight="1" thickBot="1">
      <c r="A83" s="237">
        <f>ПС!R134</f>
        <v>142</v>
      </c>
      <c r="B83" s="586"/>
      <c r="C83" s="235" t="str">
        <f>IF(A83="",A83,VLOOKUP(A83,'Список уч-ов'!A:H,3,FALSE))</f>
        <v>КРЫЛОВА Мария</v>
      </c>
      <c r="D83" s="229" t="str">
        <f>IF(A83="",A83,VLOOKUP(A83,'Список уч-ов'!A:H,7,FALSE))</f>
        <v>Краснодарский кр.</v>
      </c>
      <c r="E83" s="229">
        <v>12.5</v>
      </c>
    </row>
    <row r="84" spans="1:5" ht="9" customHeight="1" thickTop="1">
      <c r="A84" s="237">
        <f>ПС!U71</f>
        <v>9</v>
      </c>
      <c r="B84" s="585" t="s">
        <v>148</v>
      </c>
      <c r="C84" s="236" t="str">
        <f>IF(A84="",A84,VLOOKUP(A84,'Список уч-ов'!A:H,3,FALSE))</f>
        <v>ЩЕТИНКИН Кирилл</v>
      </c>
      <c r="D84" s="227" t="str">
        <f>IF(A84="",A84,VLOOKUP(A84,'Список уч-ов'!A:H,7,FALSE))</f>
        <v>Самарская обл.</v>
      </c>
      <c r="E84" s="227">
        <v>8.5</v>
      </c>
    </row>
    <row r="85" spans="1:5" ht="9" customHeight="1" thickBot="1">
      <c r="A85" s="237">
        <f>ПС!U72</f>
        <v>107</v>
      </c>
      <c r="B85" s="587"/>
      <c r="C85" s="233" t="str">
        <f>IF(A85="",A85,VLOOKUP(A85,'Список уч-ов'!A:H,3,FALSE))</f>
        <v>ГРИГОРЬЕВА Ксения</v>
      </c>
      <c r="D85" s="230" t="str">
        <f>IF(A85="",A85,VLOOKUP(A85,'Список уч-ов'!A:H,7,FALSE))</f>
        <v>Нижегородская обл.</v>
      </c>
      <c r="E85" s="227">
        <v>8.5</v>
      </c>
    </row>
    <row r="86" spans="1:5" ht="9" customHeight="1" thickTop="1">
      <c r="A86" s="237">
        <f>ПС!U74</f>
        <v>13</v>
      </c>
      <c r="B86" s="585" t="s">
        <v>148</v>
      </c>
      <c r="C86" s="234" t="str">
        <f>IF(A86="",A86,VLOOKUP(A86,'Список уч-ов'!A:H,3,FALSE))</f>
        <v>ГРИШЕНИН Денис</v>
      </c>
      <c r="D86" s="231" t="str">
        <f>IF(A86="",A86,VLOOKUP(A86,'Список уч-ов'!A:H,7,FALSE))</f>
        <v>г. Москва</v>
      </c>
      <c r="E86" s="227">
        <v>8.5</v>
      </c>
    </row>
    <row r="87" spans="1:5" ht="9" customHeight="1" thickBot="1">
      <c r="A87" s="237">
        <f>ПС!U75</f>
        <v>101</v>
      </c>
      <c r="B87" s="586"/>
      <c r="C87" s="235" t="str">
        <f>IF(A87="",A87,VLOOKUP(A87,'Список уч-ов'!A:H,3,FALSE))</f>
        <v>РЯБОВА Татьяна</v>
      </c>
      <c r="D87" s="229" t="str">
        <f>IF(A87="",A87,VLOOKUP(A87,'Список уч-ов'!A:H,7,FALSE))</f>
        <v>г. Москва</v>
      </c>
      <c r="E87" s="227">
        <v>8.5</v>
      </c>
    </row>
    <row r="88" spans="1:5" ht="9" customHeight="1" thickTop="1">
      <c r="A88" s="237">
        <f>ПС!U139</f>
        <v>20</v>
      </c>
      <c r="B88" s="585" t="s">
        <v>148</v>
      </c>
      <c r="C88" s="236" t="str">
        <f>IF(A88="",A88,VLOOKUP(A88,'Список уч-ов'!A:H,3,FALSE))</f>
        <v>СЕМЕРИКОВ Кирилл</v>
      </c>
      <c r="D88" s="227" t="str">
        <f>IF(A88="",A88,VLOOKUP(A88,'Список уч-ов'!A:H,7,FALSE))</f>
        <v>Самарская обл.</v>
      </c>
      <c r="E88" s="227">
        <v>8.5</v>
      </c>
    </row>
    <row r="89" spans="1:5" ht="9" customHeight="1" thickBot="1">
      <c r="A89" s="237">
        <f>ПС!U140</f>
        <v>103</v>
      </c>
      <c r="B89" s="587"/>
      <c r="C89" s="233" t="str">
        <f>IF(A89="",A89,VLOOKUP(A89,'Список уч-ов'!A:H,3,FALSE))</f>
        <v>КОЦЮР Валерия</v>
      </c>
      <c r="D89" s="230" t="str">
        <f>IF(A89="",A89,VLOOKUP(A89,'Список уч-ов'!A:H,7,FALSE))</f>
        <v>Свердловская обл.</v>
      </c>
      <c r="E89" s="227">
        <v>8.5</v>
      </c>
    </row>
    <row r="90" spans="1:5" ht="9" customHeight="1" thickTop="1">
      <c r="A90" s="237">
        <f>ПС!U142</f>
        <v>11</v>
      </c>
      <c r="B90" s="585" t="s">
        <v>148</v>
      </c>
      <c r="C90" s="234" t="str">
        <f>IF(A90="",A90,VLOOKUP(A90,'Список уч-ов'!A:H,3,FALSE))</f>
        <v>ПЕТУХОВ Андрей</v>
      </c>
      <c r="D90" s="231" t="str">
        <f>IF(A90="",A90,VLOOKUP(A90,'Список уч-ов'!A:H,7,FALSE))</f>
        <v>Краснодарский кр.</v>
      </c>
      <c r="E90" s="227">
        <v>8.5</v>
      </c>
    </row>
    <row r="91" spans="1:5" ht="9" customHeight="1" thickBot="1">
      <c r="A91" s="237">
        <f>ПС!U143</f>
        <v>111</v>
      </c>
      <c r="B91" s="586"/>
      <c r="C91" s="235" t="str">
        <f>IF(A91="",A91,VLOOKUP(A91,'Список уч-ов'!A:H,3,FALSE))</f>
        <v>ПОДНОСОВА Евгения</v>
      </c>
      <c r="D91" s="229" t="str">
        <f>IF(A91="",A91,VLOOKUP(A91,'Список уч-ов'!A:H,7,FALSE))</f>
        <v>Краснодарский кр.</v>
      </c>
      <c r="E91" s="230">
        <v>8.5</v>
      </c>
    </row>
    <row r="92" spans="1:5" ht="9" customHeight="1" thickTop="1">
      <c r="A92" s="237">
        <f>ПС!U47</f>
        <v>8</v>
      </c>
      <c r="B92" s="585" t="s">
        <v>149</v>
      </c>
      <c r="C92" s="236" t="str">
        <f>IF(A92="",A92,VLOOKUP(A92,'Список уч-ов'!A:H,3,FALSE))</f>
        <v>ЦЫБИН Андрей</v>
      </c>
      <c r="D92" s="227" t="str">
        <f>IF(A92="",A92,VLOOKUP(A92,'Список уч-ов'!A:H,7,FALSE))</f>
        <v>г. С.-Петербург</v>
      </c>
      <c r="E92" s="413">
        <v>4</v>
      </c>
    </row>
    <row r="93" spans="1:5" ht="9" customHeight="1" thickBot="1">
      <c r="A93" s="237">
        <f>ПС!U48</f>
        <v>132</v>
      </c>
      <c r="B93" s="587"/>
      <c r="C93" s="233" t="str">
        <f>IF(A93="",A93,VLOOKUP(A93,'Список уч-ов'!A:H,3,FALSE))</f>
        <v>ОСЕТРИНА Екатерина</v>
      </c>
      <c r="D93" s="230" t="str">
        <f>IF(A93="",A93,VLOOKUP(A93,'Список уч-ов'!A:H,7,FALSE))</f>
        <v>респ. Татарстан</v>
      </c>
      <c r="E93" s="228">
        <v>4</v>
      </c>
    </row>
    <row r="94" spans="1:5" ht="9" customHeight="1" thickTop="1">
      <c r="A94" s="237">
        <f>ПС!U50</f>
        <v>28</v>
      </c>
      <c r="B94" s="585" t="s">
        <v>149</v>
      </c>
      <c r="C94" s="234" t="str">
        <f>IF(A94="",A94,VLOOKUP(A94,'Список уч-ов'!A:H,3,FALSE))</f>
        <v>КРЕГЕЛЬ Дмитрий</v>
      </c>
      <c r="D94" s="231" t="str">
        <f>IF(A94="",A94,VLOOKUP(A94,'Список уч-ов'!A:H,7,FALSE))</f>
        <v>г. Москва</v>
      </c>
      <c r="E94" s="413">
        <v>4</v>
      </c>
    </row>
    <row r="95" spans="1:5" ht="9" customHeight="1" thickBot="1">
      <c r="A95" s="237">
        <f>ПС!U51</f>
        <v>105</v>
      </c>
      <c r="B95" s="587"/>
      <c r="C95" s="235" t="str">
        <f>IF(A95="",A95,VLOOKUP(A95,'Список уч-ов'!A:H,3,FALSE))</f>
        <v>ИВАХИНА Татьяна</v>
      </c>
      <c r="D95" s="229" t="str">
        <f>IF(A95="",A95,VLOOKUP(A95,'Список уч-ов'!A:H,7,FALSE))</f>
        <v>Амурская обл</v>
      </c>
      <c r="E95" s="228">
        <v>4</v>
      </c>
    </row>
    <row r="96" spans="1:5" ht="9" customHeight="1" thickTop="1">
      <c r="A96" s="237">
        <f>ПС!U53</f>
        <v>18</v>
      </c>
      <c r="B96" s="585" t="s">
        <v>149</v>
      </c>
      <c r="C96" s="236" t="str">
        <f>IF(A96="",A96,VLOOKUP(A96,'Список уч-ов'!A:H,3,FALSE))</f>
        <v>ГРУЗДОВ Евгений</v>
      </c>
      <c r="D96" s="227" t="str">
        <f>IF(A96="",A96,VLOOKUP(A96,'Список уч-ов'!A:H,7,FALSE))</f>
        <v>р. Карелия</v>
      </c>
      <c r="E96" s="413">
        <v>4</v>
      </c>
    </row>
    <row r="97" spans="1:5" ht="9" customHeight="1" thickBot="1">
      <c r="A97" s="237">
        <f>ПС!U54</f>
        <v>110</v>
      </c>
      <c r="B97" s="587"/>
      <c r="C97" s="233" t="str">
        <f>IF(A97="",A97,VLOOKUP(A97,'Список уч-ов'!A:H,3,FALSE))</f>
        <v>ЛЕБЕДЕВА Виктория</v>
      </c>
      <c r="D97" s="230" t="str">
        <f>IF(A97="",A97,VLOOKUP(A97,'Список уч-ов'!A:H,7,FALSE))</f>
        <v>Р.Татарстан</v>
      </c>
      <c r="E97" s="228">
        <v>4</v>
      </c>
    </row>
    <row r="98" spans="1:5" ht="9" customHeight="1" thickTop="1">
      <c r="A98" s="237">
        <f>ПС!U56</f>
        <v>19</v>
      </c>
      <c r="B98" s="585" t="s">
        <v>149</v>
      </c>
      <c r="C98" s="234" t="str">
        <f>IF(A98="",A98,VLOOKUP(A98,'Список уч-ов'!A:H,3,FALSE))</f>
        <v>ТИМИН Егор</v>
      </c>
      <c r="D98" s="231" t="str">
        <f>IF(A98="",A98,VLOOKUP(A98,'Список уч-ов'!A:H,7,FALSE))</f>
        <v>Оренбургская обл</v>
      </c>
      <c r="E98" s="413">
        <v>4</v>
      </c>
    </row>
    <row r="99" spans="1:5" ht="9" customHeight="1" thickBot="1">
      <c r="A99" s="237">
        <f>ПС!U57</f>
        <v>119</v>
      </c>
      <c r="B99" s="587"/>
      <c r="C99" s="235" t="str">
        <f>IF(A99="",A99,VLOOKUP(A99,'Список уч-ов'!A:H,3,FALSE))</f>
        <v>САФИНА Виолетта</v>
      </c>
      <c r="D99" s="229" t="str">
        <f>IF(A99="",A99,VLOOKUP(A99,'Список уч-ов'!A:H,7,FALSE))</f>
        <v>Оренбургская обл</v>
      </c>
      <c r="E99" s="228">
        <v>4</v>
      </c>
    </row>
    <row r="100" spans="1:5" ht="9" customHeight="1" thickTop="1">
      <c r="A100" s="237">
        <f>ПС!U115</f>
        <v>46</v>
      </c>
      <c r="B100" s="585" t="s">
        <v>149</v>
      </c>
      <c r="C100" s="236" t="str">
        <f>IF(A100="",A100,VLOOKUP(A100,'Список уч-ов'!A:H,3,FALSE))</f>
        <v>КУСТОВ Игорь</v>
      </c>
      <c r="D100" s="227" t="str">
        <f>IF(A100="",A100,VLOOKUP(A100,'Список уч-ов'!A:H,7,FALSE))</f>
        <v>Краснодарский кр.</v>
      </c>
      <c r="E100" s="413">
        <v>4</v>
      </c>
    </row>
    <row r="101" spans="1:5" ht="9" customHeight="1" thickBot="1">
      <c r="A101" s="237">
        <f>ПС!U116</f>
        <v>116</v>
      </c>
      <c r="B101" s="587"/>
      <c r="C101" s="233" t="str">
        <f>IF(A101="",A101,VLOOKUP(A101,'Список уч-ов'!A:H,3,FALSE))</f>
        <v>НАУМОВА Екатерина</v>
      </c>
      <c r="D101" s="230" t="str">
        <f>IF(A101="",A101,VLOOKUP(A101,'Список уч-ов'!A:H,7,FALSE))</f>
        <v>Краснодарский кр.</v>
      </c>
      <c r="E101" s="228">
        <v>4</v>
      </c>
    </row>
    <row r="102" spans="1:5" ht="9" customHeight="1" thickTop="1">
      <c r="A102" s="237">
        <f>ПС!U118</f>
        <v>17</v>
      </c>
      <c r="B102" s="585" t="s">
        <v>149</v>
      </c>
      <c r="C102" s="234" t="str">
        <f>IF(A102="",A102,VLOOKUP(A102,'Список уч-ов'!A:H,3,FALSE))</f>
        <v>ШАТАЛКИН Максим</v>
      </c>
      <c r="D102" s="231" t="str">
        <f>IF(A102="",A102,VLOOKUP(A102,'Список уч-ов'!A:H,7,FALSE))</f>
        <v>Оренбургская обл</v>
      </c>
      <c r="E102" s="413">
        <v>4</v>
      </c>
    </row>
    <row r="103" spans="1:5" ht="9" customHeight="1" thickBot="1">
      <c r="A103" s="237">
        <f>ПС!U119</f>
        <v>114</v>
      </c>
      <c r="B103" s="587"/>
      <c r="C103" s="235" t="str">
        <f>IF(A103="",A103,VLOOKUP(A103,'Список уч-ов'!A:H,3,FALSE))</f>
        <v>ЕФИМОВА Ксения</v>
      </c>
      <c r="D103" s="229" t="str">
        <f>IF(A103="",A103,VLOOKUP(A103,'Список уч-ов'!A:H,7,FALSE))</f>
        <v>Чувашская респ.</v>
      </c>
      <c r="E103" s="228">
        <v>4</v>
      </c>
    </row>
    <row r="104" spans="1:5" ht="9" customHeight="1" thickTop="1">
      <c r="A104" s="237">
        <f>ПС!U121</f>
        <v>27</v>
      </c>
      <c r="B104" s="585" t="s">
        <v>149</v>
      </c>
      <c r="C104" s="236" t="str">
        <f>IF(A104="",A104,VLOOKUP(A104,'Список уч-ов'!A:H,3,FALSE))</f>
        <v>ПОВСТЯНЫЙ Петр</v>
      </c>
      <c r="D104" s="227" t="str">
        <f>IF(A104="",A104,VLOOKUP(A104,'Список уч-ов'!A:H,7,FALSE))</f>
        <v>г. Москва</v>
      </c>
      <c r="E104" s="413">
        <v>4</v>
      </c>
    </row>
    <row r="105" spans="1:5" ht="9" customHeight="1" thickBot="1">
      <c r="A105" s="237">
        <f>ПС!U122</f>
        <v>143</v>
      </c>
      <c r="B105" s="587"/>
      <c r="C105" s="233" t="str">
        <f>IF(A105="",A105,VLOOKUP(A105,'Список уч-ов'!A:H,3,FALSE))</f>
        <v>АНИСИМОВА Анна</v>
      </c>
      <c r="D105" s="230" t="str">
        <f>IF(A105="",A105,VLOOKUP(A105,'Список уч-ов'!A:H,7,FALSE))</f>
        <v>г. Москва</v>
      </c>
      <c r="E105" s="228">
        <v>4</v>
      </c>
    </row>
    <row r="106" spans="1:5" ht="9" customHeight="1" thickTop="1">
      <c r="A106" s="237">
        <f>ПС!U124</f>
        <v>7</v>
      </c>
      <c r="B106" s="585" t="s">
        <v>149</v>
      </c>
      <c r="C106" s="234" t="str">
        <f>IF(A106="",A106,VLOOKUP(A106,'Список уч-ов'!A:H,3,FALSE))</f>
        <v>ШАМИН Илья</v>
      </c>
      <c r="D106" s="231" t="str">
        <f>IF(A106="",A106,VLOOKUP(A106,'Список уч-ов'!A:H,7,FALSE))</f>
        <v>Свердловская обл</v>
      </c>
      <c r="E106" s="413">
        <v>4</v>
      </c>
    </row>
    <row r="107" spans="1:5" ht="9" customHeight="1" thickBot="1">
      <c r="A107" s="238">
        <f>ПС!U125</f>
        <v>104</v>
      </c>
      <c r="B107" s="586"/>
      <c r="C107" s="235" t="str">
        <f>IF(A107="",A107,VLOOKUP(A107,'Список уч-ов'!A:H,3,FALSE))</f>
        <v>БЛАЖКО Анна</v>
      </c>
      <c r="D107" s="229" t="str">
        <f>IF(A107="",A107,VLOOKUP(A107,'Список уч-ов'!A:H,7,FALSE))</f>
        <v>г. Москва</v>
      </c>
      <c r="E107" s="229">
        <v>4</v>
      </c>
    </row>
    <row r="108" ht="13.5" thickTop="1"/>
  </sheetData>
  <sheetProtection/>
  <mergeCells count="54">
    <mergeCell ref="B8:B9"/>
    <mergeCell ref="B6:B7"/>
    <mergeCell ref="B1:E1"/>
    <mergeCell ref="B2:E2"/>
    <mergeCell ref="B3:E3"/>
    <mergeCell ref="B4:E4"/>
    <mergeCell ref="B10:B11"/>
    <mergeCell ref="B39:E39"/>
    <mergeCell ref="B41:B42"/>
    <mergeCell ref="B14:B15"/>
    <mergeCell ref="B16:B17"/>
    <mergeCell ref="B18:B19"/>
    <mergeCell ref="B12:B13"/>
    <mergeCell ref="B20:B21"/>
    <mergeCell ref="B22:B23"/>
    <mergeCell ref="B24:B25"/>
    <mergeCell ref="B78:B79"/>
    <mergeCell ref="B80:B81"/>
    <mergeCell ref="B76:B77"/>
    <mergeCell ref="B57:B58"/>
    <mergeCell ref="B55:B56"/>
    <mergeCell ref="B53:B54"/>
    <mergeCell ref="B69:B70"/>
    <mergeCell ref="B59:B60"/>
    <mergeCell ref="B61:B62"/>
    <mergeCell ref="B63:B64"/>
    <mergeCell ref="B45:B46"/>
    <mergeCell ref="B71:B72"/>
    <mergeCell ref="B74:E74"/>
    <mergeCell ref="B47:B48"/>
    <mergeCell ref="B43:B44"/>
    <mergeCell ref="B49:B50"/>
    <mergeCell ref="B51:B52"/>
    <mergeCell ref="B65:B66"/>
    <mergeCell ref="B67:B68"/>
    <mergeCell ref="B82:B83"/>
    <mergeCell ref="B84:B85"/>
    <mergeCell ref="B90:B91"/>
    <mergeCell ref="B86:B87"/>
    <mergeCell ref="B26:B27"/>
    <mergeCell ref="B28:B29"/>
    <mergeCell ref="B30:B31"/>
    <mergeCell ref="B32:B33"/>
    <mergeCell ref="B34:B35"/>
    <mergeCell ref="B36:B37"/>
    <mergeCell ref="B106:B107"/>
    <mergeCell ref="B98:B99"/>
    <mergeCell ref="B100:B101"/>
    <mergeCell ref="B102:B103"/>
    <mergeCell ref="B104:B105"/>
    <mergeCell ref="B88:B89"/>
    <mergeCell ref="B94:B95"/>
    <mergeCell ref="B96:B97"/>
    <mergeCell ref="B92:B93"/>
  </mergeCells>
  <printOptions horizontalCentered="1"/>
  <pageMargins left="0.1968503937007874" right="0.1968503937007874" top="0.3937007874015748" bottom="0.3937007874015748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9"/>
  <sheetViews>
    <sheetView zoomScalePageLayoutView="0" workbookViewId="0" topLeftCell="A25">
      <selection activeCell="Z43" sqref="Z43"/>
    </sheetView>
  </sheetViews>
  <sheetFormatPr defaultColWidth="9.00390625" defaultRowHeight="12.75" outlineLevelCol="1"/>
  <cols>
    <col min="1" max="1" width="3.75390625" style="32" customWidth="1"/>
    <col min="2" max="2" width="3.00390625" style="48" hidden="1" customWidth="1" outlineLevel="1"/>
    <col min="3" max="3" width="12.75390625" style="13" customWidth="1" collapsed="1"/>
    <col min="4" max="4" width="4.75390625" style="41" customWidth="1"/>
    <col min="5" max="5" width="2.75390625" style="31" customWidth="1"/>
    <col min="6" max="6" width="3.00390625" style="51" hidden="1" customWidth="1" outlineLevel="1"/>
    <col min="7" max="7" width="11.75390625" style="397" customWidth="1" collapsed="1"/>
    <col min="8" max="8" width="2.375" style="10" customWidth="1"/>
    <col min="9" max="9" width="3.00390625" style="48" hidden="1" customWidth="1" outlineLevel="1"/>
    <col min="10" max="10" width="11.75390625" style="76" customWidth="1" collapsed="1"/>
    <col min="11" max="11" width="2.625" style="10" customWidth="1"/>
    <col min="12" max="12" width="3.00390625" style="48" hidden="1" customWidth="1" outlineLevel="1"/>
    <col min="13" max="13" width="11.75390625" style="76" customWidth="1" collapsed="1"/>
    <col min="14" max="14" width="3.25390625" style="10" customWidth="1"/>
    <col min="15" max="15" width="3.00390625" style="48" hidden="1" customWidth="1" outlineLevel="1"/>
    <col min="16" max="16" width="11.75390625" style="76" customWidth="1" collapsed="1"/>
    <col min="17" max="17" width="2.375" style="10" customWidth="1"/>
    <col min="18" max="18" width="3.00390625" style="48" hidden="1" customWidth="1" outlineLevel="1"/>
    <col min="19" max="19" width="18.75390625" style="79" customWidth="1" collapsed="1"/>
    <col min="20" max="20" width="5.00390625" style="10" customWidth="1"/>
    <col min="21" max="21" width="9.125" style="10" hidden="1" customWidth="1" outlineLevel="1"/>
    <col min="22" max="22" width="2.875" style="10" hidden="1" customWidth="1" outlineLevel="1"/>
    <col min="23" max="23" width="9.125" style="10" hidden="1" customWidth="1" outlineLevel="1"/>
    <col min="24" max="24" width="9.125" style="10" customWidth="1" collapsed="1"/>
    <col min="25" max="16384" width="9.125" style="10" customWidth="1"/>
  </cols>
  <sheetData>
    <row r="1" spans="1:19" ht="17.25" customHeight="1">
      <c r="A1" s="471" t="str">
        <f>'Список уч-ов'!A1:G1</f>
        <v>ПЕРВЕНСТВО РОССИИ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:19" ht="17.25" customHeight="1" thickBot="1">
      <c r="A2" s="472" t="str">
        <f>'Список уч-ов'!A2:G2</f>
        <v>среди юношей и девушек 1992 года рождения и моложе.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19" ht="19.5" customHeight="1">
      <c r="A3" s="473" t="s">
        <v>12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</row>
    <row r="4" spans="1:19" ht="10.5" customHeight="1">
      <c r="A4" s="469">
        <v>1</v>
      </c>
      <c r="B4" s="42">
        <v>1</v>
      </c>
      <c r="C4" s="37" t="str">
        <f>IF(B4="","",VLOOKUP(B4,'Список уч-ов'!$A:$K,11,FALSE))</f>
        <v>ЖЕЛУБЕНКОВ А.</v>
      </c>
      <c r="D4" s="337" t="s">
        <v>620</v>
      </c>
      <c r="E4" s="338"/>
      <c r="F4" s="49"/>
      <c r="G4" s="392"/>
      <c r="H4" s="64"/>
      <c r="I4" s="64"/>
      <c r="J4" s="65"/>
      <c r="K4" s="64"/>
      <c r="L4" s="64"/>
      <c r="M4" s="65"/>
      <c r="N4" s="134"/>
      <c r="O4" s="134"/>
      <c r="P4" s="134"/>
      <c r="Q4" s="134"/>
      <c r="R4" s="134"/>
      <c r="S4" s="300">
        <f ca="1">NOW()</f>
        <v>40300.88247314815</v>
      </c>
    </row>
    <row r="5" spans="1:19" ht="10.5" customHeight="1">
      <c r="A5" s="469"/>
      <c r="B5" s="43">
        <v>4</v>
      </c>
      <c r="C5" s="11" t="str">
        <f>IF(B5="","",VLOOKUP(B5,'Список уч-ов'!$A:$K,11,FALSE))</f>
        <v>КУИМОВ Ф.</v>
      </c>
      <c r="D5" s="345"/>
      <c r="E5" s="334">
        <v>1</v>
      </c>
      <c r="F5" s="33">
        <v>1</v>
      </c>
      <c r="G5" s="393" t="str">
        <f>IF(F5="","",VLOOKUP(F5,'Список уч-ов'!$A:$K,11,FALSE))</f>
        <v>ЖЕЛУБЕНКОВ А.</v>
      </c>
      <c r="H5" s="15"/>
      <c r="I5" s="52"/>
      <c r="J5" s="73"/>
      <c r="K5" s="15"/>
      <c r="L5" s="52"/>
      <c r="M5" s="73"/>
      <c r="N5" s="15"/>
      <c r="O5" s="52"/>
      <c r="P5" s="77"/>
      <c r="Q5" s="15"/>
      <c r="R5" s="52"/>
      <c r="S5" s="68"/>
    </row>
    <row r="6" spans="1:19" ht="10.5" customHeight="1">
      <c r="A6" s="470">
        <v>2</v>
      </c>
      <c r="B6" s="44"/>
      <c r="C6" s="297" t="s">
        <v>621</v>
      </c>
      <c r="D6" s="352" t="s">
        <v>623</v>
      </c>
      <c r="E6" s="335"/>
      <c r="F6" s="33">
        <v>4</v>
      </c>
      <c r="G6" s="394" t="str">
        <f>IF(F6="","",VLOOKUP(F6,'Список уч-ов'!$A:$K,11,FALSE))</f>
        <v>КУИМОВ Ф.</v>
      </c>
      <c r="H6" s="123"/>
      <c r="I6" s="36"/>
      <c r="J6" s="73"/>
      <c r="K6" s="18"/>
      <c r="L6" s="53"/>
      <c r="M6" s="73"/>
      <c r="N6" s="18"/>
      <c r="O6" s="53"/>
      <c r="P6" s="77"/>
      <c r="Q6" s="18"/>
      <c r="R6" s="53"/>
      <c r="S6" s="68"/>
    </row>
    <row r="7" spans="1:19" ht="10.5" customHeight="1">
      <c r="A7" s="470"/>
      <c r="B7" s="45"/>
      <c r="C7" s="39" t="s">
        <v>622</v>
      </c>
      <c r="D7" s="357"/>
      <c r="E7" s="338"/>
      <c r="F7" s="49"/>
      <c r="G7" s="395" t="s">
        <v>661</v>
      </c>
      <c r="H7" s="475">
        <v>17</v>
      </c>
      <c r="I7" s="33">
        <v>1</v>
      </c>
      <c r="J7" s="75" t="str">
        <f>IF(I7="","",VLOOKUP(I7,'Список уч-ов'!$A:$K,11,FALSE))</f>
        <v>ЖЕЛУБЕНКОВ А.</v>
      </c>
      <c r="K7" s="18"/>
      <c r="L7" s="53"/>
      <c r="M7" s="73"/>
      <c r="N7" s="18"/>
      <c r="O7" s="53"/>
      <c r="P7" s="77"/>
      <c r="Q7" s="18"/>
      <c r="R7" s="53"/>
      <c r="S7" s="68"/>
    </row>
    <row r="8" spans="1:19" ht="10.5" customHeight="1">
      <c r="A8" s="469">
        <v>3</v>
      </c>
      <c r="B8" s="42">
        <v>39</v>
      </c>
      <c r="C8" s="37" t="str">
        <f>IF(B8="","",VLOOKUP(B8,'Список уч-ов'!$A:$K,11,FALSE))</f>
        <v>ЕНИКЕЕВ В.</v>
      </c>
      <c r="D8" s="337" t="str">
        <f>IF(B8="","",VLOOKUP(B8,'Список уч-ов'!$A:$K,6,FALSE))</f>
        <v>С.-Петербург</v>
      </c>
      <c r="E8" s="338"/>
      <c r="F8" s="49"/>
      <c r="G8" s="395"/>
      <c r="H8" s="475"/>
      <c r="I8" s="33">
        <v>4</v>
      </c>
      <c r="J8" s="72" t="str">
        <f>IF(I8="","",VLOOKUP(I8,'Список уч-ов'!$A:$K,11,FALSE))</f>
        <v>КУИМОВ Ф.</v>
      </c>
      <c r="K8" s="123"/>
      <c r="L8" s="36"/>
      <c r="M8" s="73"/>
      <c r="N8" s="18"/>
      <c r="O8" s="53"/>
      <c r="P8" s="77"/>
      <c r="Q8" s="18"/>
      <c r="R8" s="53"/>
      <c r="S8" s="68"/>
    </row>
    <row r="9" spans="1:19" ht="10.5" customHeight="1">
      <c r="A9" s="469"/>
      <c r="B9" s="43">
        <v>47</v>
      </c>
      <c r="C9" s="11" t="str">
        <f>IF(B9="","",VLOOKUP(B9,'Список уч-ов'!$A:$K,11,FALSE))</f>
        <v>МЕЛИХОВ Н.</v>
      </c>
      <c r="D9" s="345" t="str">
        <f>IF(B9="","",VLOOKUP(B9,'Список уч-ов'!$A:$K,6,FALSE))</f>
        <v>С.-Петербург</v>
      </c>
      <c r="E9" s="334">
        <v>2</v>
      </c>
      <c r="F9" s="33">
        <v>25</v>
      </c>
      <c r="G9" s="393" t="str">
        <f>IF(F9="","",VLOOKUP(F9,'Список уч-ов'!$A:$K,11,FALSE))</f>
        <v>ПИНЯСКИН В.</v>
      </c>
      <c r="H9" s="299"/>
      <c r="I9" s="36"/>
      <c r="J9" s="395" t="s">
        <v>673</v>
      </c>
      <c r="K9" s="124"/>
      <c r="L9" s="36"/>
      <c r="M9" s="73"/>
      <c r="N9" s="18"/>
      <c r="O9" s="53"/>
      <c r="P9" s="77"/>
      <c r="Q9" s="18"/>
      <c r="R9" s="53"/>
      <c r="S9" s="68"/>
    </row>
    <row r="10" spans="1:19" ht="10.5" customHeight="1">
      <c r="A10" s="470">
        <v>4</v>
      </c>
      <c r="B10" s="44">
        <v>25</v>
      </c>
      <c r="C10" s="38" t="str">
        <f>IF(B10="","",VLOOKUP(B10,'Список уч-ов'!$A:$K,11,FALSE))</f>
        <v>ПИНЯСКИН В.</v>
      </c>
      <c r="D10" s="360" t="s">
        <v>624</v>
      </c>
      <c r="E10" s="335"/>
      <c r="F10" s="33">
        <v>33</v>
      </c>
      <c r="G10" s="396" t="str">
        <f>IF(F10="","",VLOOKUP(F10,'Список уч-ов'!$A:$K,11,FALSE))</f>
        <v>ТИМОФЕЕВ Н.</v>
      </c>
      <c r="H10" s="18"/>
      <c r="I10" s="53"/>
      <c r="J10" s="73"/>
      <c r="K10" s="124"/>
      <c r="L10" s="36"/>
      <c r="M10" s="73"/>
      <c r="N10" s="18"/>
      <c r="O10" s="53"/>
      <c r="P10" s="77"/>
      <c r="Q10" s="18"/>
      <c r="R10" s="53"/>
      <c r="S10" s="68"/>
    </row>
    <row r="11" spans="1:19" ht="10.5" customHeight="1">
      <c r="A11" s="470"/>
      <c r="B11" s="45">
        <v>33</v>
      </c>
      <c r="C11" s="39" t="str">
        <f>IF(B11="","",VLOOKUP(B11,'Список уч-ов'!$A:$K,11,FALSE))</f>
        <v>ТИМОФЕЕВ Н.</v>
      </c>
      <c r="D11" s="362"/>
      <c r="E11" s="338"/>
      <c r="F11" s="49"/>
      <c r="G11" s="395" t="s">
        <v>665</v>
      </c>
      <c r="H11" s="18"/>
      <c r="I11" s="53"/>
      <c r="J11" s="301" t="s">
        <v>178</v>
      </c>
      <c r="K11" s="475">
        <v>25</v>
      </c>
      <c r="L11" s="33">
        <v>1</v>
      </c>
      <c r="M11" s="75" t="str">
        <f>IF(L11="","",VLOOKUP(L11,'Список уч-ов'!$A:$K,11,FALSE))</f>
        <v>ЖЕЛУБЕНКОВ А.</v>
      </c>
      <c r="N11" s="18"/>
      <c r="O11" s="53"/>
      <c r="P11" s="77"/>
      <c r="Q11" s="18"/>
      <c r="R11" s="53"/>
      <c r="S11" s="69"/>
    </row>
    <row r="12" spans="1:19" ht="10.5" customHeight="1">
      <c r="A12" s="469">
        <v>5</v>
      </c>
      <c r="B12" s="42">
        <v>17</v>
      </c>
      <c r="C12" s="37" t="str">
        <f>IF(B12="","",VLOOKUP(B12,'Список уч-ов'!$A:$K,11,FALSE))</f>
        <v>ШАТАЛКИН М.</v>
      </c>
      <c r="D12" s="337" t="str">
        <f>IF(B12="","",VLOOKUP(B12,'Список уч-ов'!$A:$K,6,FALSE))</f>
        <v>Сорочинск Оренб.о.</v>
      </c>
      <c r="E12" s="338"/>
      <c r="F12" s="49"/>
      <c r="G12" s="395"/>
      <c r="H12" s="18"/>
      <c r="I12" s="53"/>
      <c r="J12" s="302" t="s">
        <v>155</v>
      </c>
      <c r="K12" s="475"/>
      <c r="L12" s="33">
        <v>4</v>
      </c>
      <c r="M12" s="72" t="str">
        <f>IF(L12="","",VLOOKUP(L12,'Список уч-ов'!$A:$K,11,FALSE))</f>
        <v>КУИМОВ Ф.</v>
      </c>
      <c r="N12" s="123"/>
      <c r="O12" s="36"/>
      <c r="P12" s="77"/>
      <c r="Q12" s="18"/>
      <c r="R12" s="53"/>
      <c r="S12" s="68"/>
    </row>
    <row r="13" spans="1:19" ht="10.5" customHeight="1">
      <c r="A13" s="469"/>
      <c r="B13" s="43">
        <v>34</v>
      </c>
      <c r="C13" s="11" t="str">
        <f>IF(B13="","",VLOOKUP(B13,'Список уч-ов'!$A:$K,11,FALSE))</f>
        <v>ШВЕЦ К.</v>
      </c>
      <c r="D13" s="345" t="str">
        <f>IF(B13="","",VLOOKUP(B13,'Список уч-ов'!$A:$K,6,FALSE))</f>
        <v>Сорочинск Оренб.о.</v>
      </c>
      <c r="E13" s="334">
        <v>3</v>
      </c>
      <c r="F13" s="33">
        <v>17</v>
      </c>
      <c r="G13" s="396" t="str">
        <f>IF(F13="","",VLOOKUP(F13,'Список уч-ов'!$A:$K,11,FALSE))</f>
        <v>ШАТАЛКИН М.</v>
      </c>
      <c r="H13" s="18"/>
      <c r="I13" s="53"/>
      <c r="J13" s="73"/>
      <c r="K13" s="124"/>
      <c r="L13" s="36"/>
      <c r="M13" s="395" t="s">
        <v>727</v>
      </c>
      <c r="N13" s="124"/>
      <c r="O13" s="36"/>
      <c r="P13" s="77"/>
      <c r="Q13" s="18"/>
      <c r="R13" s="53"/>
      <c r="S13" s="68"/>
    </row>
    <row r="14" spans="1:19" ht="10.5" customHeight="1">
      <c r="A14" s="470">
        <v>6</v>
      </c>
      <c r="B14" s="44">
        <v>38</v>
      </c>
      <c r="C14" s="38" t="str">
        <f>IF(B14="","",VLOOKUP(B14,'Список уч-ов'!$A:$K,11,FALSE))</f>
        <v>ЗАХАРОВ Д.</v>
      </c>
      <c r="D14" s="360" t="s">
        <v>625</v>
      </c>
      <c r="E14" s="335"/>
      <c r="F14" s="33">
        <v>34</v>
      </c>
      <c r="G14" s="394" t="str">
        <f>IF(F14="","",VLOOKUP(F14,'Список уч-ов'!$A:$K,11,FALSE))</f>
        <v>ШВЕЦ К.</v>
      </c>
      <c r="H14" s="123"/>
      <c r="I14" s="36"/>
      <c r="J14" s="73"/>
      <c r="K14" s="124"/>
      <c r="L14" s="36"/>
      <c r="M14" s="73"/>
      <c r="N14" s="124"/>
      <c r="O14" s="36"/>
      <c r="P14" s="77"/>
      <c r="Q14" s="18"/>
      <c r="R14" s="53"/>
      <c r="S14" s="68"/>
    </row>
    <row r="15" spans="1:19" ht="10.5" customHeight="1">
      <c r="A15" s="470"/>
      <c r="B15" s="45">
        <v>42</v>
      </c>
      <c r="C15" s="39" t="str">
        <f>IF(B15="","",VLOOKUP(B15,'Список уч-ов'!$A:$K,11,FALSE))</f>
        <v>ТАЛАМАНОВ И.</v>
      </c>
      <c r="D15" s="362"/>
      <c r="E15" s="338"/>
      <c r="F15" s="49"/>
      <c r="G15" s="395" t="s">
        <v>666</v>
      </c>
      <c r="H15" s="475">
        <v>18</v>
      </c>
      <c r="I15" s="35">
        <v>13</v>
      </c>
      <c r="J15" s="74" t="str">
        <f>IF(I15="","",VLOOKUP(I15,'Список уч-ов'!$A:$K,11,FALSE))</f>
        <v>ГРИШЕНИН Д.</v>
      </c>
      <c r="K15" s="299"/>
      <c r="L15" s="36"/>
      <c r="M15" s="73"/>
      <c r="N15" s="124"/>
      <c r="O15" s="36"/>
      <c r="P15" s="77"/>
      <c r="Q15" s="18"/>
      <c r="R15" s="53"/>
      <c r="S15" s="68"/>
    </row>
    <row r="16" spans="1:19" ht="10.5" customHeight="1">
      <c r="A16" s="469">
        <v>7</v>
      </c>
      <c r="B16" s="42">
        <v>48</v>
      </c>
      <c r="C16" s="37" t="str">
        <f>IF(B16="","",VLOOKUP(B16,'Список уч-ов'!$A:$K,11,FALSE))</f>
        <v>ДЕРГУНОВ А.</v>
      </c>
      <c r="D16" s="337"/>
      <c r="E16" s="367"/>
      <c r="F16" s="34"/>
      <c r="G16" s="395"/>
      <c r="H16" s="475"/>
      <c r="I16" s="33">
        <v>10</v>
      </c>
      <c r="J16" s="75" t="str">
        <f>IF(I16="","",VLOOKUP(I16,'Список уч-ов'!$A:$K,11,FALSE))</f>
        <v>ТИМОФЕЕВ Ф.</v>
      </c>
      <c r="K16" s="18"/>
      <c r="L16" s="53"/>
      <c r="M16" s="73"/>
      <c r="N16" s="124"/>
      <c r="O16" s="36"/>
      <c r="P16" s="77"/>
      <c r="Q16" s="18"/>
      <c r="R16" s="53"/>
      <c r="S16" s="68"/>
    </row>
    <row r="17" spans="1:19" ht="10.5" customHeight="1">
      <c r="A17" s="469"/>
      <c r="B17" s="43">
        <v>58</v>
      </c>
      <c r="C17" s="11" t="str">
        <f>IF(B17="","",VLOOKUP(B17,'Список уч-ов'!$A:$K,11,FALSE))</f>
        <v>МЕДВЕДЕВ Д.</v>
      </c>
      <c r="D17" s="345" t="str">
        <f>IF(B17="","",VLOOKUP(B17,'Список уч-ов'!$A:$K,6,FALSE))</f>
        <v>Пенза</v>
      </c>
      <c r="E17" s="334">
        <v>4</v>
      </c>
      <c r="F17" s="35">
        <v>13</v>
      </c>
      <c r="G17" s="393" t="str">
        <f>IF(F17="","",VLOOKUP(F17,'Список уч-ов'!$A:$K,11,FALSE))</f>
        <v>ГРИШЕНИН Д.</v>
      </c>
      <c r="H17" s="299"/>
      <c r="I17" s="36"/>
      <c r="J17" s="73" t="s">
        <v>675</v>
      </c>
      <c r="K17" s="18"/>
      <c r="L17" s="53"/>
      <c r="M17" s="73"/>
      <c r="N17" s="124"/>
      <c r="O17" s="36"/>
      <c r="P17" s="77"/>
      <c r="Q17" s="18"/>
      <c r="R17" s="53"/>
      <c r="S17" s="68"/>
    </row>
    <row r="18" spans="1:19" ht="10.5" customHeight="1">
      <c r="A18" s="470">
        <v>8</v>
      </c>
      <c r="B18" s="44">
        <v>13</v>
      </c>
      <c r="C18" s="38" t="str">
        <f>IF(B18="","",VLOOKUP(B18,'Список уч-ов'!$A:$K,11,FALSE))</f>
        <v>ГРИШЕНИН Д.</v>
      </c>
      <c r="D18" s="360" t="str">
        <f>IF(B18="","",VLOOKUP(B18,'Список уч-ов'!$A:$K,6,FALSE))</f>
        <v>Москва</v>
      </c>
      <c r="E18" s="335"/>
      <c r="F18" s="33">
        <v>10</v>
      </c>
      <c r="G18" s="396" t="str">
        <f>IF(F18="","",VLOOKUP(F18,'Список уч-ов'!$A:$K,11,FALSE))</f>
        <v>ТИМОФЕЕВ Ф.</v>
      </c>
      <c r="H18" s="18"/>
      <c r="I18" s="53"/>
      <c r="J18" s="73"/>
      <c r="K18" s="18"/>
      <c r="L18" s="53"/>
      <c r="M18" s="73"/>
      <c r="N18" s="124"/>
      <c r="O18" s="36"/>
      <c r="P18" s="77"/>
      <c r="Q18" s="18"/>
      <c r="R18" s="53"/>
      <c r="S18" s="68"/>
    </row>
    <row r="19" spans="1:19" ht="10.5" customHeight="1">
      <c r="A19" s="470"/>
      <c r="B19" s="45">
        <v>10</v>
      </c>
      <c r="C19" s="39" t="str">
        <f>IF(B19="","",VLOOKUP(B19,'Список уч-ов'!$A:$K,11,FALSE))</f>
        <v>ТИМОФЕЕВ Ф.</v>
      </c>
      <c r="D19" s="362"/>
      <c r="E19" s="338"/>
      <c r="F19" s="49"/>
      <c r="G19" s="395" t="s">
        <v>658</v>
      </c>
      <c r="H19" s="18"/>
      <c r="I19" s="53"/>
      <c r="J19" s="73"/>
      <c r="K19" s="18"/>
      <c r="L19" s="53"/>
      <c r="M19" s="301" t="s">
        <v>178</v>
      </c>
      <c r="N19" s="475">
        <v>29</v>
      </c>
      <c r="O19" s="35">
        <v>1</v>
      </c>
      <c r="P19" s="74" t="str">
        <f>IF(O19="","",VLOOKUP(O19,'Список уч-ов'!$A:$K,11,FALSE))</f>
        <v>ЖЕЛУБЕНКОВ А.</v>
      </c>
      <c r="Q19" s="20"/>
      <c r="R19" s="54"/>
      <c r="S19" s="68"/>
    </row>
    <row r="20" spans="1:19" ht="10.5" customHeight="1">
      <c r="A20" s="469">
        <v>9</v>
      </c>
      <c r="B20" s="42">
        <v>18</v>
      </c>
      <c r="C20" s="37" t="str">
        <f>IF(B20="","",VLOOKUP(B20,'Список уч-ов'!$A:$K,11,FALSE))</f>
        <v>ГРУЗДОВ Е.</v>
      </c>
      <c r="D20" s="337" t="str">
        <f>IF(B20="","",VLOOKUP(B20,'Список уч-ов'!$A:$K,6,FALSE))</f>
        <v>Петрозаводск</v>
      </c>
      <c r="E20" s="338"/>
      <c r="F20" s="49"/>
      <c r="G20" s="395"/>
      <c r="H20" s="18"/>
      <c r="I20" s="53"/>
      <c r="J20" s="73"/>
      <c r="K20" s="18"/>
      <c r="L20" s="53"/>
      <c r="M20" s="302" t="s">
        <v>159</v>
      </c>
      <c r="N20" s="475"/>
      <c r="O20" s="33">
        <v>4</v>
      </c>
      <c r="P20" s="75" t="str">
        <f>IF(O20="","",VLOOKUP(O20,'Список уч-ов'!$A:$K,11,FALSE))</f>
        <v>КУИМОВ Ф.</v>
      </c>
      <c r="Q20" s="123"/>
      <c r="R20" s="36"/>
      <c r="S20" s="68"/>
    </row>
    <row r="21" spans="1:19" ht="10.5" customHeight="1">
      <c r="A21" s="469"/>
      <c r="B21" s="43">
        <v>19</v>
      </c>
      <c r="C21" s="11" t="str">
        <f>IF(B21="","",VLOOKUP(B21,'Список уч-ов'!$A:$K,11,FALSE))</f>
        <v>ТИМИН Е.</v>
      </c>
      <c r="D21" s="345"/>
      <c r="E21" s="334">
        <v>5</v>
      </c>
      <c r="F21" s="33">
        <v>18</v>
      </c>
      <c r="G21" s="396" t="str">
        <f>IF(F21="","",VLOOKUP(F21,'Список уч-ов'!$A:$K,11,FALSE))</f>
        <v>ГРУЗДОВ Е.</v>
      </c>
      <c r="H21" s="18"/>
      <c r="I21" s="53"/>
      <c r="J21" s="73"/>
      <c r="K21" s="18"/>
      <c r="L21" s="53"/>
      <c r="M21" s="73"/>
      <c r="N21" s="124"/>
      <c r="O21" s="36"/>
      <c r="P21" s="454" t="s">
        <v>730</v>
      </c>
      <c r="Q21" s="124"/>
      <c r="R21" s="36"/>
      <c r="S21" s="68"/>
    </row>
    <row r="22" spans="1:19" ht="10.5" customHeight="1">
      <c r="A22" s="470">
        <v>10</v>
      </c>
      <c r="B22" s="44">
        <v>63</v>
      </c>
      <c r="C22" s="38" t="str">
        <f>IF(B22="","",VLOOKUP(B22,'Список уч-ов'!$A:$K,11,FALSE))</f>
        <v>САРЫЧЕВ С.</v>
      </c>
      <c r="D22" s="352" t="s">
        <v>627</v>
      </c>
      <c r="E22" s="335"/>
      <c r="F22" s="33">
        <v>19</v>
      </c>
      <c r="G22" s="394" t="str">
        <f>IF(F22="","",VLOOKUP(F22,'Список уч-ов'!$A:$K,11,FALSE))</f>
        <v>ТИМИН Е.</v>
      </c>
      <c r="H22" s="123"/>
      <c r="I22" s="36"/>
      <c r="J22" s="73"/>
      <c r="K22" s="18"/>
      <c r="L22" s="53"/>
      <c r="M22" s="73"/>
      <c r="N22" s="124"/>
      <c r="O22" s="36"/>
      <c r="P22" s="77"/>
      <c r="Q22" s="124"/>
      <c r="R22" s="36"/>
      <c r="S22" s="68"/>
    </row>
    <row r="23" spans="1:19" ht="10.5" customHeight="1">
      <c r="A23" s="470"/>
      <c r="B23" s="45"/>
      <c r="C23" s="39" t="s">
        <v>626</v>
      </c>
      <c r="D23" s="357">
        <f>IF(B23="","",VLOOKUP(B23,'Список уч-ов'!$A:$K,6,FALSE))</f>
      </c>
      <c r="E23" s="338"/>
      <c r="F23" s="49"/>
      <c r="G23" s="395" t="s">
        <v>654</v>
      </c>
      <c r="H23" s="475">
        <v>19</v>
      </c>
      <c r="I23" s="33">
        <v>18</v>
      </c>
      <c r="J23" s="75" t="str">
        <f>IF(I23="","",VLOOKUP(I23,'Список уч-ов'!$A:$K,11,FALSE))</f>
        <v>ГРУЗДОВ Е.</v>
      </c>
      <c r="K23" s="18"/>
      <c r="L23" s="53"/>
      <c r="M23" s="73"/>
      <c r="N23" s="124"/>
      <c r="O23" s="36"/>
      <c r="P23" s="77"/>
      <c r="Q23" s="124"/>
      <c r="R23" s="36"/>
      <c r="S23" s="68"/>
    </row>
    <row r="24" spans="1:19" ht="10.5" customHeight="1">
      <c r="A24" s="469">
        <v>11</v>
      </c>
      <c r="B24" s="42">
        <v>31</v>
      </c>
      <c r="C24" s="37" t="str">
        <f>IF(B24="","",VLOOKUP(B24,'Список уч-ов'!$A:$K,11,FALSE))</f>
        <v>СКАЛИХИН В.</v>
      </c>
      <c r="D24" s="337"/>
      <c r="E24" s="372"/>
      <c r="F24" s="49"/>
      <c r="G24" s="395"/>
      <c r="H24" s="475"/>
      <c r="I24" s="33">
        <v>19</v>
      </c>
      <c r="J24" s="72" t="str">
        <f>IF(I24="","",VLOOKUP(I24,'Список уч-ов'!$A:$K,11,FALSE))</f>
        <v>ТИМИН Е.</v>
      </c>
      <c r="K24" s="123"/>
      <c r="L24" s="36"/>
      <c r="M24" s="73"/>
      <c r="N24" s="124"/>
      <c r="O24" s="36"/>
      <c r="P24" s="77"/>
      <c r="Q24" s="124"/>
      <c r="R24" s="36"/>
      <c r="S24" s="68"/>
    </row>
    <row r="25" spans="1:19" ht="10.5" customHeight="1">
      <c r="A25" s="469"/>
      <c r="B25" s="43">
        <v>57</v>
      </c>
      <c r="C25" s="11" t="str">
        <f>IF(B25="","",VLOOKUP(B25,'Список уч-ов'!$A:$K,11,FALSE))</f>
        <v>САВЕЛЬЕВ С.</v>
      </c>
      <c r="D25" s="345" t="str">
        <f>IF(B25="","",VLOOKUP(B25,'Список уч-ов'!$A:$K,6,FALSE))</f>
        <v>Ставрополь</v>
      </c>
      <c r="E25" s="334">
        <v>6</v>
      </c>
      <c r="F25" s="33">
        <v>8</v>
      </c>
      <c r="G25" s="393" t="str">
        <f>IF(F25="","",VLOOKUP(F25,'Список уч-ов'!$A:$K,11,FALSE))</f>
        <v>ЦЫБИН А.</v>
      </c>
      <c r="H25" s="299"/>
      <c r="I25" s="36"/>
      <c r="J25" s="73" t="s">
        <v>677</v>
      </c>
      <c r="K25" s="124"/>
      <c r="L25" s="36"/>
      <c r="M25" s="73"/>
      <c r="N25" s="124"/>
      <c r="O25" s="36"/>
      <c r="P25" s="77"/>
      <c r="Q25" s="124"/>
      <c r="R25" s="36"/>
      <c r="S25" s="68"/>
    </row>
    <row r="26" spans="1:19" ht="10.5" customHeight="1">
      <c r="A26" s="470">
        <v>12</v>
      </c>
      <c r="B26" s="44">
        <v>8</v>
      </c>
      <c r="C26" s="38" t="str">
        <f>IF(B26="","",VLOOKUP(B26,'Список уч-ов'!$A:$K,11,FALSE))</f>
        <v>ЦЫБИН А.</v>
      </c>
      <c r="D26" s="360" t="str">
        <f>IF(B26="","",VLOOKUP(B26,'Список уч-ов'!$A:$K,6,FALSE))</f>
        <v>С.-Петербург</v>
      </c>
      <c r="E26" s="335"/>
      <c r="F26" s="33">
        <v>40</v>
      </c>
      <c r="G26" s="396" t="str">
        <f>IF(F26="","",VLOOKUP(F26,'Список уч-ов'!$A:$K,11,FALSE))</f>
        <v>ЛИХАЧЕВ А.</v>
      </c>
      <c r="H26" s="18"/>
      <c r="I26" s="53"/>
      <c r="J26" s="73"/>
      <c r="K26" s="124"/>
      <c r="L26" s="36"/>
      <c r="M26" s="73"/>
      <c r="N26" s="124"/>
      <c r="O26" s="36"/>
      <c r="P26" s="77"/>
      <c r="Q26" s="124"/>
      <c r="R26" s="36"/>
      <c r="S26" s="68"/>
    </row>
    <row r="27" spans="1:19" ht="10.5" customHeight="1">
      <c r="A27" s="470"/>
      <c r="B27" s="45">
        <v>40</v>
      </c>
      <c r="C27" s="39" t="str">
        <f>IF(B27="","",VLOOKUP(B27,'Список уч-ов'!$A:$K,11,FALSE))</f>
        <v>ЛИХАЧЕВ А.</v>
      </c>
      <c r="D27" s="362"/>
      <c r="E27" s="338"/>
      <c r="F27" s="49"/>
      <c r="G27" s="395" t="s">
        <v>660</v>
      </c>
      <c r="H27" s="18"/>
      <c r="I27" s="53"/>
      <c r="J27" s="301" t="s">
        <v>178</v>
      </c>
      <c r="K27" s="475">
        <v>26</v>
      </c>
      <c r="L27" s="33">
        <v>5</v>
      </c>
      <c r="M27" s="74" t="str">
        <f>IF(L27="","",VLOOKUP(L27,'Список уч-ов'!$A:$K,11,FALSE))</f>
        <v>БЕЛИКОВ М.</v>
      </c>
      <c r="N27" s="299"/>
      <c r="O27" s="36"/>
      <c r="P27" s="77"/>
      <c r="Q27" s="124"/>
      <c r="R27" s="36"/>
      <c r="S27" s="68"/>
    </row>
    <row r="28" spans="1:19" ht="10.5" customHeight="1">
      <c r="A28" s="469">
        <v>13</v>
      </c>
      <c r="B28" s="42">
        <v>11</v>
      </c>
      <c r="C28" s="37" t="str">
        <f>IF(B28="","",VLOOKUP(B28,'Список уч-ов'!$A:$K,11,FALSE))</f>
        <v>ПЕТУХОВ А.</v>
      </c>
      <c r="D28" s="337" t="str">
        <f>IF(B28="","",VLOOKUP(B28,'Список уч-ов'!$A:$K,6,FALSE))</f>
        <v>Краснодар</v>
      </c>
      <c r="E28" s="372"/>
      <c r="F28" s="49"/>
      <c r="G28" s="395"/>
      <c r="H28" s="18"/>
      <c r="I28" s="53"/>
      <c r="J28" s="302" t="s">
        <v>158</v>
      </c>
      <c r="K28" s="475"/>
      <c r="L28" s="33">
        <v>7</v>
      </c>
      <c r="M28" s="75" t="str">
        <f>IF(L28="","",VLOOKUP(L28,'Список уч-ов'!$A:$K,11,FALSE))</f>
        <v>ШАМИН И.</v>
      </c>
      <c r="N28" s="18"/>
      <c r="O28" s="53"/>
      <c r="P28" s="77"/>
      <c r="Q28" s="124"/>
      <c r="R28" s="36"/>
      <c r="S28" s="68"/>
    </row>
    <row r="29" spans="1:19" ht="10.5" customHeight="1">
      <c r="A29" s="469"/>
      <c r="B29" s="43">
        <v>44</v>
      </c>
      <c r="C29" s="11" t="str">
        <f>IF(B29="","",VLOOKUP(B29,'Список уч-ов'!$A:$K,11,FALSE))</f>
        <v>ШАПОШНИКОВ С.</v>
      </c>
      <c r="D29" s="345"/>
      <c r="E29" s="334">
        <v>7</v>
      </c>
      <c r="F29" s="33">
        <v>28</v>
      </c>
      <c r="G29" s="396" t="str">
        <f>IF(F29="","",VLOOKUP(F29,'Список уч-ов'!$A:$K,11,FALSE))</f>
        <v>КРЕГЕЛЬ Д.</v>
      </c>
      <c r="H29" s="18"/>
      <c r="I29" s="53"/>
      <c r="J29" s="73"/>
      <c r="K29" s="124"/>
      <c r="L29" s="36"/>
      <c r="M29" s="73" t="s">
        <v>725</v>
      </c>
      <c r="N29" s="18"/>
      <c r="O29" s="53"/>
      <c r="P29" s="77"/>
      <c r="Q29" s="124"/>
      <c r="R29" s="36"/>
      <c r="S29" s="68"/>
    </row>
    <row r="30" spans="1:19" ht="10.5" customHeight="1">
      <c r="A30" s="470">
        <v>14</v>
      </c>
      <c r="B30" s="44">
        <v>28</v>
      </c>
      <c r="C30" s="38" t="str">
        <f>IF(B30="","",VLOOKUP(B30,'Список уч-ов'!$A:$K,11,FALSE))</f>
        <v>КРЕГЕЛЬ Д.</v>
      </c>
      <c r="D30" s="360" t="s">
        <v>628</v>
      </c>
      <c r="E30" s="335"/>
      <c r="F30" s="33">
        <v>43</v>
      </c>
      <c r="G30" s="394" t="str">
        <f>IF(F30="","",VLOOKUP(F30,'Список уч-ов'!$A:$K,11,FALSE))</f>
        <v>ЛАВРЕНТЬЕВ А.</v>
      </c>
      <c r="H30" s="123"/>
      <c r="I30" s="36"/>
      <c r="J30" s="73"/>
      <c r="K30" s="124"/>
      <c r="L30" s="36"/>
      <c r="M30" s="73"/>
      <c r="N30" s="18"/>
      <c r="O30" s="53"/>
      <c r="P30" s="77"/>
      <c r="Q30" s="124"/>
      <c r="R30" s="36"/>
      <c r="S30" s="68"/>
    </row>
    <row r="31" spans="1:19" ht="10.5" customHeight="1">
      <c r="A31" s="470"/>
      <c r="B31" s="45">
        <v>43</v>
      </c>
      <c r="C31" s="39" t="str">
        <f>IF(B31="","",VLOOKUP(B31,'Список уч-ов'!$A:$K,11,FALSE))</f>
        <v>ЛАВРЕНТЬЕВ А.</v>
      </c>
      <c r="D31" s="362"/>
      <c r="E31" s="338"/>
      <c r="F31" s="49"/>
      <c r="G31" s="395" t="s">
        <v>657</v>
      </c>
      <c r="H31" s="475">
        <v>20</v>
      </c>
      <c r="I31" s="33">
        <v>5</v>
      </c>
      <c r="J31" s="74" t="str">
        <f>IF(I31="","",VLOOKUP(I31,'Список уч-ов'!$A:$K,11,FALSE))</f>
        <v>БЕЛИКОВ М.</v>
      </c>
      <c r="K31" s="299"/>
      <c r="L31" s="36"/>
      <c r="M31" s="73"/>
      <c r="N31" s="18"/>
      <c r="O31" s="53"/>
      <c r="P31" s="77"/>
      <c r="Q31" s="124"/>
      <c r="R31" s="36"/>
      <c r="S31" s="474" t="s">
        <v>5</v>
      </c>
    </row>
    <row r="32" spans="1:19" ht="10.5" customHeight="1">
      <c r="A32" s="469">
        <v>15</v>
      </c>
      <c r="B32" s="42">
        <v>49</v>
      </c>
      <c r="C32" s="37" t="str">
        <f>IF(B32="","",VLOOKUP(B32,'Список уч-ов'!$A:$K,11,FALSE))</f>
        <v>МУХОРТОВ А.</v>
      </c>
      <c r="D32" s="373"/>
      <c r="E32" s="367"/>
      <c r="F32" s="34"/>
      <c r="G32" s="395"/>
      <c r="H32" s="475"/>
      <c r="I32" s="33">
        <v>7</v>
      </c>
      <c r="J32" s="75" t="str">
        <f>IF(I32="","",VLOOKUP(I32,'Список уч-ов'!$A:$K,11,FALSE))</f>
        <v>ШАМИН И.</v>
      </c>
      <c r="K32" s="18"/>
      <c r="L32" s="53"/>
      <c r="M32" s="73"/>
      <c r="N32" s="18"/>
      <c r="O32" s="53"/>
      <c r="P32" s="77"/>
      <c r="Q32" s="124"/>
      <c r="R32" s="36"/>
      <c r="S32" s="474"/>
    </row>
    <row r="33" spans="1:19" ht="10.5" customHeight="1">
      <c r="A33" s="469"/>
      <c r="B33" s="43">
        <v>54</v>
      </c>
      <c r="C33" s="11" t="str">
        <f>IF(B33="","",VLOOKUP(B33,'Список уч-ов'!$A:$K,11,FALSE))</f>
        <v>ЛЕГЕНЬКИЙ А.</v>
      </c>
      <c r="D33" s="374" t="s">
        <v>629</v>
      </c>
      <c r="E33" s="334">
        <v>8</v>
      </c>
      <c r="F33" s="33">
        <v>5</v>
      </c>
      <c r="G33" s="393" t="str">
        <f>IF(F33="","",VLOOKUP(F33,'Список уч-ов'!$A:$K,11,FALSE))</f>
        <v>БЕЛИКОВ М.</v>
      </c>
      <c r="H33" s="299"/>
      <c r="I33" s="36"/>
      <c r="J33" s="395" t="s">
        <v>668</v>
      </c>
      <c r="K33" s="18"/>
      <c r="L33" s="53"/>
      <c r="M33" s="73"/>
      <c r="N33" s="18"/>
      <c r="O33" s="53"/>
      <c r="P33" s="77"/>
      <c r="Q33" s="124"/>
      <c r="R33" s="36"/>
      <c r="S33" s="68"/>
    </row>
    <row r="34" spans="1:19" ht="10.5" customHeight="1">
      <c r="A34" s="470">
        <v>16</v>
      </c>
      <c r="B34" s="44">
        <v>5</v>
      </c>
      <c r="C34" s="38" t="str">
        <f>IF(B34="","",VLOOKUP(B34,'Список уч-ов'!$A:$K,11,FALSE))</f>
        <v>БЕЛИКОВ М.</v>
      </c>
      <c r="D34" s="360" t="str">
        <f>IF(B34="","",VLOOKUP(B34,'Список уч-ов'!$A:$K,6,FALSE))</f>
        <v>Самара</v>
      </c>
      <c r="E34" s="335"/>
      <c r="F34" s="33">
        <v>7</v>
      </c>
      <c r="G34" s="396" t="str">
        <f>IF(F34="","",VLOOKUP(F34,'Список уч-ов'!$A:$K,11,FALSE))</f>
        <v>ШАМИН И.</v>
      </c>
      <c r="H34" s="18"/>
      <c r="I34" s="53"/>
      <c r="J34" s="73"/>
      <c r="K34" s="18"/>
      <c r="L34" s="53"/>
      <c r="M34" s="73"/>
      <c r="N34" s="21"/>
      <c r="O34" s="54"/>
      <c r="P34" s="73"/>
      <c r="Q34" s="124"/>
      <c r="R34" s="36"/>
      <c r="S34" s="399" t="str">
        <f>IF(R35="","",VLOOKUP(R35,'Список уч-ов'!$A:$K,6,FALSE))</f>
        <v>Сорочинск Оренб.о.</v>
      </c>
    </row>
    <row r="35" spans="1:23" ht="10.5" customHeight="1">
      <c r="A35" s="470"/>
      <c r="B35" s="46">
        <v>7</v>
      </c>
      <c r="C35" s="39" t="str">
        <f>IF(B35="","",VLOOKUP(B35,'Список уч-ов'!$A:$K,11,FALSE))</f>
        <v>ШАМИН И.</v>
      </c>
      <c r="D35" s="362"/>
      <c r="E35" s="338"/>
      <c r="F35" s="49"/>
      <c r="G35" s="395" t="s">
        <v>656</v>
      </c>
      <c r="H35" s="15"/>
      <c r="I35" s="52"/>
      <c r="J35" s="73"/>
      <c r="K35" s="15"/>
      <c r="L35" s="52"/>
      <c r="M35" s="73"/>
      <c r="N35" s="21"/>
      <c r="O35" s="54"/>
      <c r="P35" s="301" t="s">
        <v>170</v>
      </c>
      <c r="Q35" s="475">
        <v>31</v>
      </c>
      <c r="R35" s="35">
        <v>2</v>
      </c>
      <c r="S35" s="400" t="str">
        <f>IF(R35="","",VLOOKUP(R35,'Список уч-ов'!$A:$K,11,FALSE))</f>
        <v>ГАДИЕВ В.</v>
      </c>
      <c r="W35" s="10" t="s">
        <v>151</v>
      </c>
    </row>
    <row r="36" spans="1:19" ht="10.5" customHeight="1">
      <c r="A36" s="469">
        <v>17</v>
      </c>
      <c r="B36" s="42">
        <v>9</v>
      </c>
      <c r="C36" s="37" t="str">
        <f>IF(B36="","",VLOOKUP(B36,'Список уч-ов'!$A:$K,11,FALSE))</f>
        <v>ЩЕТИНКИН К.</v>
      </c>
      <c r="D36" s="337" t="str">
        <f>IF(B36="","",VLOOKUP(B36,'Список уч-ов'!$A:$K,6,FALSE))</f>
        <v>Самара</v>
      </c>
      <c r="E36" s="338"/>
      <c r="F36" s="49"/>
      <c r="G36" s="395"/>
      <c r="H36" s="15"/>
      <c r="I36" s="52"/>
      <c r="J36" s="73"/>
      <c r="K36" s="15"/>
      <c r="L36" s="52"/>
      <c r="M36" s="73"/>
      <c r="N36" s="15"/>
      <c r="O36" s="52"/>
      <c r="P36" s="302" t="s">
        <v>180</v>
      </c>
      <c r="Q36" s="475"/>
      <c r="R36" s="35">
        <v>6</v>
      </c>
      <c r="S36" s="401" t="str">
        <f>IF(R36="","",VLOOKUP(R36,'Список уч-ов'!$A:$K,11,FALSE))</f>
        <v>КИРИЛЛОВ Н.</v>
      </c>
    </row>
    <row r="37" spans="1:23" ht="10.5" customHeight="1">
      <c r="A37" s="469"/>
      <c r="B37" s="43">
        <v>3</v>
      </c>
      <c r="C37" s="11" t="str">
        <f>IF(B37="","",VLOOKUP(B37,'Список уч-ов'!$A:$K,11,FALSE))</f>
        <v>ВНУКОВ А.</v>
      </c>
      <c r="D37" s="345"/>
      <c r="E37" s="334">
        <v>9</v>
      </c>
      <c r="F37" s="33">
        <v>9</v>
      </c>
      <c r="G37" s="396" t="str">
        <f>IF(F37="","",VLOOKUP(F37,'Список уч-ов'!$A:$K,11,FALSE))</f>
        <v>ЩЕТИНКИН К.</v>
      </c>
      <c r="H37" s="15"/>
      <c r="I37" s="52"/>
      <c r="J37" s="73"/>
      <c r="K37" s="15"/>
      <c r="L37" s="52"/>
      <c r="M37" s="73"/>
      <c r="N37" s="15"/>
      <c r="O37" s="52"/>
      <c r="P37" s="77"/>
      <c r="Q37" s="124"/>
      <c r="R37" s="36"/>
      <c r="S37" s="399" t="str">
        <f>IF(R36="","",VLOOKUP(R36,'Список уч-ов'!$A:$K,6,FALSE))</f>
        <v>Москва</v>
      </c>
      <c r="W37" s="242">
        <f>IF(I7="","",IF(I7=F5,F9,IF(I7=F9,F5)))</f>
        <v>25</v>
      </c>
    </row>
    <row r="38" spans="1:23" ht="10.5" customHeight="1">
      <c r="A38" s="470">
        <v>18</v>
      </c>
      <c r="B38" s="44">
        <v>55</v>
      </c>
      <c r="C38" s="297" t="str">
        <f>IF(B38="","",VLOOKUP(B38,'Список уч-ов'!$A:$K,11,FALSE))</f>
        <v>ЛЕБЕДЕВ М.</v>
      </c>
      <c r="D38" s="352" t="s">
        <v>630</v>
      </c>
      <c r="E38" s="335"/>
      <c r="F38" s="33">
        <v>3</v>
      </c>
      <c r="G38" s="394" t="str">
        <f>IF(F38="","",VLOOKUP(F38,'Список уч-ов'!$A:$K,11,FALSE))</f>
        <v>ВНУКОВ А.</v>
      </c>
      <c r="H38" s="123"/>
      <c r="I38" s="36"/>
      <c r="J38" s="73"/>
      <c r="K38" s="18"/>
      <c r="L38" s="53"/>
      <c r="M38" s="73"/>
      <c r="N38" s="18"/>
      <c r="O38" s="53"/>
      <c r="P38" s="77"/>
      <c r="Q38" s="124"/>
      <c r="R38" s="36"/>
      <c r="S38" s="459" t="s">
        <v>744</v>
      </c>
      <c r="W38" s="242">
        <f>IF(I8="","",IF(I8=F6,F10,IF(I8=F10,F6)))</f>
        <v>33</v>
      </c>
    </row>
    <row r="39" spans="1:19" ht="10.5" customHeight="1">
      <c r="A39" s="470"/>
      <c r="B39" s="45">
        <v>62</v>
      </c>
      <c r="C39" s="298" t="str">
        <f>IF(B39="","",VLOOKUP(B39,'Список уч-ов'!$A:$K,11,FALSE))</f>
        <v>МЕЛКУЕВ С.</v>
      </c>
      <c r="D39" s="357"/>
      <c r="E39" s="338"/>
      <c r="F39" s="49"/>
      <c r="G39" s="395" t="s">
        <v>659</v>
      </c>
      <c r="H39" s="475">
        <v>21</v>
      </c>
      <c r="I39" s="33">
        <v>9</v>
      </c>
      <c r="J39" s="75" t="str">
        <f>IF(I39="","",VLOOKUP(I39,'Список уч-ов'!$A:$K,11,FALSE))</f>
        <v>ЩЕТИНКИН К.</v>
      </c>
      <c r="K39" s="18"/>
      <c r="L39" s="53"/>
      <c r="M39" s="73"/>
      <c r="N39" s="18"/>
      <c r="O39" s="53"/>
      <c r="P39" s="77"/>
      <c r="Q39" s="124"/>
      <c r="R39" s="36"/>
      <c r="S39" s="68"/>
    </row>
    <row r="40" spans="1:23" ht="10.5" customHeight="1">
      <c r="A40" s="469">
        <v>19</v>
      </c>
      <c r="B40" s="42">
        <v>37</v>
      </c>
      <c r="C40" s="37" t="str">
        <f>IF(B40="","",VLOOKUP(B40,'Список уч-ов'!$A:$K,11,FALSE))</f>
        <v>ВАКУЛИН Д.</v>
      </c>
      <c r="D40" s="337" t="str">
        <f>IF(B40="","",VLOOKUP(B40,'Список уч-ов'!$A:$K,6,FALSE))</f>
        <v>Абакан Хакасия</v>
      </c>
      <c r="E40" s="338"/>
      <c r="F40" s="49"/>
      <c r="G40" s="395"/>
      <c r="H40" s="475"/>
      <c r="I40" s="33">
        <v>3</v>
      </c>
      <c r="J40" s="72" t="str">
        <f>IF(I40="","",VLOOKUP(I40,'Список уч-ов'!$A:$K,11,FALSE))</f>
        <v>ВНУКОВ А.</v>
      </c>
      <c r="K40" s="123"/>
      <c r="L40" s="36"/>
      <c r="M40" s="73"/>
      <c r="N40" s="18"/>
      <c r="O40" s="53"/>
      <c r="P40" s="77"/>
      <c r="Q40" s="124"/>
      <c r="R40" s="36"/>
      <c r="S40" s="68"/>
      <c r="W40" s="242">
        <f>IF(I15="","",IF(I15=F13,F17,IF(I15=F17,F13)))</f>
        <v>17</v>
      </c>
    </row>
    <row r="41" spans="1:23" ht="10.5" customHeight="1">
      <c r="A41" s="469"/>
      <c r="B41" s="43">
        <v>60</v>
      </c>
      <c r="C41" s="11" t="str">
        <f>IF(B41="","",VLOOKUP(B41,'Список уч-ов'!$A:$K,11,FALSE))</f>
        <v>ПИНАЕВ А.</v>
      </c>
      <c r="D41" s="345"/>
      <c r="E41" s="334">
        <v>10</v>
      </c>
      <c r="F41" s="33">
        <v>30</v>
      </c>
      <c r="G41" s="393" t="str">
        <f>IF(F41="","",VLOOKUP(F41,'Список уч-ов'!$A:$K,11,FALSE))</f>
        <v>ЖАРКО О.</v>
      </c>
      <c r="H41" s="299"/>
      <c r="I41" s="36"/>
      <c r="J41" s="73" t="s">
        <v>676</v>
      </c>
      <c r="K41" s="124"/>
      <c r="L41" s="36"/>
      <c r="M41" s="73"/>
      <c r="N41" s="18"/>
      <c r="O41" s="53"/>
      <c r="P41" s="77"/>
      <c r="Q41" s="124"/>
      <c r="R41" s="36"/>
      <c r="S41" s="68"/>
      <c r="W41" s="242">
        <f>IF(I16="","",IF(I16=F14,F18,IF(I16=F18,F14)))</f>
        <v>34</v>
      </c>
    </row>
    <row r="42" spans="1:19" ht="10.5" customHeight="1">
      <c r="A42" s="470">
        <v>20</v>
      </c>
      <c r="B42" s="44">
        <v>30</v>
      </c>
      <c r="C42" s="38" t="str">
        <f>IF(B42="","",VLOOKUP(B42,'Список уч-ов'!$A:$K,11,FALSE))</f>
        <v>ЖАРКО О.</v>
      </c>
      <c r="D42" s="360" t="str">
        <f>IF(B42="","",VLOOKUP(B42,'Список уч-ов'!$A:$K,6,FALSE))</f>
        <v>Оренбург</v>
      </c>
      <c r="E42" s="335"/>
      <c r="F42" s="33">
        <v>23</v>
      </c>
      <c r="G42" s="396" t="str">
        <f>IF(F42="","",VLOOKUP(F42,'Список уч-ов'!$A:$K,11,FALSE))</f>
        <v>ПАМШЕВ Н.</v>
      </c>
      <c r="H42" s="18"/>
      <c r="I42" s="53"/>
      <c r="J42" s="73"/>
      <c r="K42" s="124"/>
      <c r="L42" s="36"/>
      <c r="M42" s="73"/>
      <c r="N42" s="18"/>
      <c r="O42" s="53"/>
      <c r="P42" s="77"/>
      <c r="Q42" s="124"/>
      <c r="R42" s="36"/>
      <c r="S42" s="68"/>
    </row>
    <row r="43" spans="1:23" ht="10.5" customHeight="1">
      <c r="A43" s="470"/>
      <c r="B43" s="45">
        <v>23</v>
      </c>
      <c r="C43" s="39" t="str">
        <f>IF(B43="","",VLOOKUP(B43,'Список уч-ов'!$A:$K,11,FALSE))</f>
        <v>ПАМШЕВ Н.</v>
      </c>
      <c r="D43" s="362"/>
      <c r="E43" s="338"/>
      <c r="F43" s="49"/>
      <c r="G43" s="395" t="s">
        <v>662</v>
      </c>
      <c r="H43" s="18"/>
      <c r="I43" s="53"/>
      <c r="J43" s="301" t="s">
        <v>178</v>
      </c>
      <c r="K43" s="475">
        <v>27</v>
      </c>
      <c r="L43" s="33">
        <v>16</v>
      </c>
      <c r="M43" s="75" t="str">
        <f>IF(L43="","",VLOOKUP(L43,'Список уч-ов'!$A:$K,11,FALSE))</f>
        <v>ЕЛИЗАРОВ С.</v>
      </c>
      <c r="N43" s="18"/>
      <c r="O43" s="53"/>
      <c r="P43" s="77"/>
      <c r="Q43" s="124"/>
      <c r="R43" s="36"/>
      <c r="S43" s="68"/>
      <c r="W43" s="242">
        <f>IF(I23="","",IF(I23=F21,F25,IF(I23=F25,F21)))</f>
        <v>8</v>
      </c>
    </row>
    <row r="44" spans="1:23" ht="10.5" customHeight="1">
      <c r="A44" s="469">
        <v>21</v>
      </c>
      <c r="B44" s="42">
        <v>15</v>
      </c>
      <c r="C44" s="37" t="str">
        <f>IF(B44="","",VLOOKUP(B44,'Список уч-ов'!$A:$K,11,FALSE))</f>
        <v>КОТЛЯРОВ Н.</v>
      </c>
      <c r="D44" s="337" t="str">
        <f>IF(B44="","",VLOOKUP(B44,'Список уч-ов'!$A:$K,6,FALSE))</f>
        <v>С.-Петербург</v>
      </c>
      <c r="E44" s="338"/>
      <c r="F44" s="49"/>
      <c r="G44" s="395"/>
      <c r="H44" s="18"/>
      <c r="I44" s="53"/>
      <c r="J44" s="302" t="s">
        <v>157</v>
      </c>
      <c r="K44" s="475"/>
      <c r="L44" s="33">
        <v>22</v>
      </c>
      <c r="M44" s="72" t="str">
        <f>IF(L44="","",VLOOKUP(L44,'Список уч-ов'!$A:$K,11,FALSE))</f>
        <v>ТИМОШИН Б.</v>
      </c>
      <c r="N44" s="123"/>
      <c r="O44" s="36"/>
      <c r="P44" s="77"/>
      <c r="Q44" s="124"/>
      <c r="R44" s="36"/>
      <c r="S44" s="68"/>
      <c r="W44" s="242">
        <f>IF(I24="","",IF(I24=F22,F26,IF(I24=F26,F22)))</f>
        <v>40</v>
      </c>
    </row>
    <row r="45" spans="1:21" ht="10.5" customHeight="1">
      <c r="A45" s="469"/>
      <c r="B45" s="43">
        <v>29</v>
      </c>
      <c r="C45" s="11" t="str">
        <f>IF(B45="","",VLOOKUP(B45,'Список уч-ов'!$A:$K,11,FALSE))</f>
        <v>МАЛЬЦЕВ А.</v>
      </c>
      <c r="D45" s="345"/>
      <c r="E45" s="334">
        <v>11</v>
      </c>
      <c r="F45" s="33">
        <v>56</v>
      </c>
      <c r="G45" s="396" t="str">
        <f>IF(F45="","",VLOOKUP(F45,'Список уч-ов'!$A:$K,11,FALSE))</f>
        <v>МИЛИНКА В.</v>
      </c>
      <c r="H45" s="18"/>
      <c r="I45" s="53"/>
      <c r="J45" s="73"/>
      <c r="K45" s="124"/>
      <c r="L45" s="36"/>
      <c r="M45" s="453" t="s">
        <v>728</v>
      </c>
      <c r="N45" s="124"/>
      <c r="O45" s="36"/>
      <c r="P45" s="77"/>
      <c r="Q45" s="124"/>
      <c r="R45" s="36"/>
      <c r="S45" s="68"/>
      <c r="U45" s="10" t="s">
        <v>150</v>
      </c>
    </row>
    <row r="46" spans="1:23" ht="10.5" customHeight="1">
      <c r="A46" s="470">
        <v>22</v>
      </c>
      <c r="B46" s="44">
        <v>56</v>
      </c>
      <c r="C46" s="38" t="str">
        <f>IF(B46="","",VLOOKUP(B46,'Список уч-ов'!$A:$K,11,FALSE))</f>
        <v>МИЛИНКА В.</v>
      </c>
      <c r="D46" s="360"/>
      <c r="E46" s="335"/>
      <c r="F46" s="33">
        <v>41</v>
      </c>
      <c r="G46" s="394" t="str">
        <f>IF(F46="","",VLOOKUP(F46,'Список уч-ов'!$A:$K,11,FALSE))</f>
        <v>БОНДАРЕВ А.</v>
      </c>
      <c r="H46" s="123"/>
      <c r="I46" s="36"/>
      <c r="J46" s="73"/>
      <c r="K46" s="124"/>
      <c r="L46" s="36"/>
      <c r="M46" s="73"/>
      <c r="N46" s="124"/>
      <c r="O46" s="36"/>
      <c r="P46" s="77"/>
      <c r="Q46" s="124"/>
      <c r="R46" s="36"/>
      <c r="S46" s="68"/>
      <c r="W46" s="242">
        <f>IF(I31="","",IF(I31=F29,F33,IF(I31=F33,F29)))</f>
        <v>28</v>
      </c>
    </row>
    <row r="47" spans="1:23" ht="10.5" customHeight="1">
      <c r="A47" s="470"/>
      <c r="B47" s="45">
        <v>41</v>
      </c>
      <c r="C47" s="39" t="str">
        <f>IF(B47="","",VLOOKUP(B47,'Список уч-ов'!$A:$K,11,FALSE))</f>
        <v>БОНДАРЕВ А.</v>
      </c>
      <c r="D47" s="362" t="str">
        <f>IF(B47="","",VLOOKUP(B47,'Список уч-ов'!$A:$K,6,FALSE))</f>
        <v>Каневская Красн. кр.</v>
      </c>
      <c r="E47" s="338"/>
      <c r="F47" s="49"/>
      <c r="G47" s="395" t="s">
        <v>663</v>
      </c>
      <c r="H47" s="475">
        <v>22</v>
      </c>
      <c r="I47" s="33">
        <v>16</v>
      </c>
      <c r="J47" s="74" t="str">
        <f>IF(I47="","",VLOOKUP(I47,'Список уч-ов'!$A:$K,11,FALSE))</f>
        <v>ЕЛИЗАРОВ С.</v>
      </c>
      <c r="K47" s="299"/>
      <c r="L47" s="36"/>
      <c r="M47" s="73"/>
      <c r="N47" s="124"/>
      <c r="O47" s="36"/>
      <c r="P47" s="77"/>
      <c r="Q47" s="124"/>
      <c r="R47" s="36"/>
      <c r="S47" s="68"/>
      <c r="U47" s="242">
        <f>IF(L11="","",IF(L11=I7,I15,IF(L11=I15,I7)))</f>
        <v>13</v>
      </c>
      <c r="W47" s="242">
        <f>IF(I32="","",IF(I32=F30,F34,IF(I32=F34,F30)))</f>
        <v>43</v>
      </c>
    </row>
    <row r="48" spans="1:21" ht="10.5" customHeight="1">
      <c r="A48" s="469">
        <v>23</v>
      </c>
      <c r="B48" s="42">
        <v>51</v>
      </c>
      <c r="C48" s="37" t="str">
        <f>IF(B48="","",VLOOKUP(B48,'Список уч-ов'!$A:$K,11,FALSE))</f>
        <v>КИРЬЯНОВ И.</v>
      </c>
      <c r="D48" s="337" t="str">
        <f>IF(B48="","",VLOOKUP(B48,'Список уч-ов'!$A:$K,6,FALSE))</f>
        <v>Барнаул</v>
      </c>
      <c r="E48" s="367"/>
      <c r="F48" s="34"/>
      <c r="G48" s="395"/>
      <c r="H48" s="475"/>
      <c r="I48" s="33">
        <v>22</v>
      </c>
      <c r="J48" s="75" t="str">
        <f>IF(I48="","",VLOOKUP(I48,'Список уч-ов'!$A:$K,11,FALSE))</f>
        <v>ТИМОШИН Б.</v>
      </c>
      <c r="K48" s="18"/>
      <c r="L48" s="53"/>
      <c r="M48" s="73"/>
      <c r="N48" s="124"/>
      <c r="O48" s="36"/>
      <c r="P48" s="77"/>
      <c r="Q48" s="124"/>
      <c r="R48" s="36"/>
      <c r="S48" s="474" t="s">
        <v>6</v>
      </c>
      <c r="U48" s="242">
        <f>IF(L12="","",IF(L12=I8,I16,IF(L12=I16,I8)))</f>
        <v>10</v>
      </c>
    </row>
    <row r="49" spans="1:23" ht="10.5" customHeight="1">
      <c r="A49" s="469"/>
      <c r="B49" s="43">
        <v>61</v>
      </c>
      <c r="C49" s="11" t="str">
        <f>IF(B49="","",VLOOKUP(B49,'Список уч-ов'!$A:$K,11,FALSE))</f>
        <v>ГУСЕВ В.</v>
      </c>
      <c r="D49" s="345"/>
      <c r="E49" s="334">
        <v>12</v>
      </c>
      <c r="F49" s="33">
        <v>16</v>
      </c>
      <c r="G49" s="393" t="str">
        <f>IF(F49="","",VLOOKUP(F49,'Список уч-ов'!$A:$K,11,FALSE))</f>
        <v>ЕЛИЗАРОВ С.</v>
      </c>
      <c r="H49" s="299"/>
      <c r="I49" s="36"/>
      <c r="J49" s="395" t="s">
        <v>670</v>
      </c>
      <c r="K49" s="18"/>
      <c r="L49" s="53"/>
      <c r="M49" s="73"/>
      <c r="N49" s="124"/>
      <c r="O49" s="36"/>
      <c r="P49" s="77"/>
      <c r="Q49" s="124"/>
      <c r="R49" s="36"/>
      <c r="S49" s="474"/>
      <c r="W49" s="242">
        <f>IF(I39="","",IF(I39=F37,F41,IF(I39=F41,F37)))</f>
        <v>30</v>
      </c>
    </row>
    <row r="50" spans="1:23" ht="10.5" customHeight="1">
      <c r="A50" s="470">
        <v>24</v>
      </c>
      <c r="B50" s="44">
        <v>16</v>
      </c>
      <c r="C50" s="38" t="str">
        <f>IF(B50="","",VLOOKUP(B50,'Список уч-ов'!$A:$K,11,FALSE))</f>
        <v>ЕЛИЗАРОВ С.</v>
      </c>
      <c r="D50" s="360" t="str">
        <f>IF(B50="","",VLOOKUP(B50,'Список уч-ов'!$A:$K,6,FALSE))</f>
        <v>Москва</v>
      </c>
      <c r="E50" s="335"/>
      <c r="F50" s="33">
        <v>22</v>
      </c>
      <c r="G50" s="396" t="str">
        <f>IF(F50="","",VLOOKUP(F50,'Список уч-ов'!$A:$K,11,FALSE))</f>
        <v>ТИМОШИН Б.</v>
      </c>
      <c r="H50" s="18"/>
      <c r="I50" s="53"/>
      <c r="J50" s="73"/>
      <c r="K50" s="18"/>
      <c r="L50" s="53"/>
      <c r="M50" s="73"/>
      <c r="N50" s="124"/>
      <c r="O50" s="36"/>
      <c r="P50" s="77"/>
      <c r="Q50" s="124"/>
      <c r="R50" s="36"/>
      <c r="S50" s="68"/>
      <c r="U50" s="242">
        <f>IF(L27="","",IF(L27=I23,I31,IF(L27=I31,I23)))</f>
        <v>18</v>
      </c>
      <c r="W50" s="242">
        <f>IF(I40="","",IF(I40=F38,F42,IF(I40=F42,F38)))</f>
        <v>23</v>
      </c>
    </row>
    <row r="51" spans="1:21" ht="10.5" customHeight="1">
      <c r="A51" s="470"/>
      <c r="B51" s="45">
        <v>22</v>
      </c>
      <c r="C51" s="39" t="str">
        <f>IF(B51="","",VLOOKUP(B51,'Список уч-ов'!$A:$K,11,FALSE))</f>
        <v>ТИМОШИН Б.</v>
      </c>
      <c r="D51" s="362"/>
      <c r="E51" s="338"/>
      <c r="F51" s="49"/>
      <c r="G51" s="395" t="s">
        <v>655</v>
      </c>
      <c r="H51" s="18"/>
      <c r="I51" s="53"/>
      <c r="J51" s="73"/>
      <c r="K51" s="18"/>
      <c r="L51" s="53"/>
      <c r="M51" s="301" t="s">
        <v>178</v>
      </c>
      <c r="N51" s="475">
        <v>30</v>
      </c>
      <c r="O51" s="35">
        <v>2</v>
      </c>
      <c r="P51" s="74" t="str">
        <f>IF(O51="","",VLOOKUP(O51,'Список уч-ов'!$A:$K,11,FALSE))</f>
        <v>ГАДИЕВ В.</v>
      </c>
      <c r="Q51" s="299"/>
      <c r="R51" s="36"/>
      <c r="S51" s="399" t="str">
        <f>IF(R52="","",VLOOKUP(R52,'Список уч-ов'!$A:$K,6,FALSE))</f>
        <v>Дубна</v>
      </c>
      <c r="U51" s="242">
        <f>IF(L28="","",IF(L28=I24,I32,IF(L28=I32,I24)))</f>
        <v>19</v>
      </c>
    </row>
    <row r="52" spans="1:23" ht="10.5" customHeight="1">
      <c r="A52" s="469">
        <v>25</v>
      </c>
      <c r="B52" s="42">
        <v>12</v>
      </c>
      <c r="C52" s="37" t="str">
        <f>IF(B52="","",VLOOKUP(B52,'Список уч-ов'!$A:$K,11,FALSE))</f>
        <v>ВОРОБЬЕВ К.</v>
      </c>
      <c r="D52" s="337" t="str">
        <f>IF(B52="","",VLOOKUP(B52,'Список уч-ов'!$A:$K,6,FALSE))</f>
        <v>Архангельск</v>
      </c>
      <c r="E52" s="338"/>
      <c r="F52" s="49"/>
      <c r="G52" s="395"/>
      <c r="H52" s="18"/>
      <c r="I52" s="53"/>
      <c r="J52" s="73"/>
      <c r="K52" s="18"/>
      <c r="L52" s="53"/>
      <c r="M52" s="302" t="s">
        <v>160</v>
      </c>
      <c r="N52" s="475"/>
      <c r="O52" s="33">
        <v>6</v>
      </c>
      <c r="P52" s="75" t="str">
        <f>IF(O52="","",VLOOKUP(O52,'Список уч-ов'!$A:$K,11,FALSE))</f>
        <v>КИРИЛЛОВ Н.</v>
      </c>
      <c r="Q52" s="18"/>
      <c r="R52" s="80">
        <f>IF(R35="","",IF(R35=O19,O51,IF(R35=O51,O19)))</f>
        <v>1</v>
      </c>
      <c r="S52" s="400" t="str">
        <f>IF(R52="","",VLOOKUP(R52,'Список уч-ов'!$A:$K,11,FALSE))</f>
        <v>ЖЕЛУБЕНКОВ А.</v>
      </c>
      <c r="W52" s="242">
        <f>IF(I47="","",IF(I47=F45,F49,IF(I47=F49,F45)))</f>
        <v>56</v>
      </c>
    </row>
    <row r="53" spans="1:23" ht="10.5" customHeight="1">
      <c r="A53" s="469"/>
      <c r="B53" s="43">
        <v>24</v>
      </c>
      <c r="C53" s="11" t="str">
        <f>IF(B53="","",VLOOKUP(B53,'Список уч-ов'!$A:$K,11,FALSE))</f>
        <v>МИТРОФАНОВ И.</v>
      </c>
      <c r="D53" s="345"/>
      <c r="E53" s="334">
        <v>13</v>
      </c>
      <c r="F53" s="33">
        <v>12</v>
      </c>
      <c r="G53" s="396" t="str">
        <f>IF(F53="","",VLOOKUP(F53,'Список уч-ов'!$A:$K,11,FALSE))</f>
        <v>ВОРОБЬЕВ К.</v>
      </c>
      <c r="H53" s="18"/>
      <c r="I53" s="53"/>
      <c r="J53" s="73"/>
      <c r="K53" s="18"/>
      <c r="L53" s="53"/>
      <c r="M53" s="73"/>
      <c r="N53" s="124"/>
      <c r="O53" s="36"/>
      <c r="P53" s="125" t="s">
        <v>729</v>
      </c>
      <c r="Q53" s="18"/>
      <c r="R53" s="105">
        <f>IF(R36="","",IF(R36=O20,O52,IF(R36=O52,O20)))</f>
        <v>4</v>
      </c>
      <c r="S53" s="401" t="str">
        <f>IF(R53="","",VLOOKUP(R53,'Список уч-ов'!$A:$K,11,FALSE))</f>
        <v>КУИМОВ Ф.</v>
      </c>
      <c r="U53" s="242">
        <f>IF(L43="","",IF(L43=I39,I47,IF(L43=I47,I39)))</f>
        <v>9</v>
      </c>
      <c r="W53" s="242">
        <f>IF(I48="","",IF(I48=F46,F50,IF(I48=F50,F46)))</f>
        <v>41</v>
      </c>
    </row>
    <row r="54" spans="1:21" ht="10.5" customHeight="1">
      <c r="A54" s="470">
        <v>26</v>
      </c>
      <c r="B54" s="44">
        <v>36</v>
      </c>
      <c r="C54" s="38" t="str">
        <f>IF(B54="","",VLOOKUP(B54,'Список уч-ов'!$A:$K,11,FALSE))</f>
        <v>ПРОКОФЬЕВ А.</v>
      </c>
      <c r="D54" s="360"/>
      <c r="E54" s="335"/>
      <c r="F54" s="33">
        <v>24</v>
      </c>
      <c r="G54" s="394" t="str">
        <f>IF(F54="","",VLOOKUP(F54,'Список уч-ов'!$A:$K,11,FALSE))</f>
        <v>МИТРОФАНОВ И.</v>
      </c>
      <c r="H54" s="123"/>
      <c r="I54" s="36"/>
      <c r="J54" s="73"/>
      <c r="K54" s="18"/>
      <c r="L54" s="53"/>
      <c r="M54" s="73"/>
      <c r="N54" s="124"/>
      <c r="O54" s="36"/>
      <c r="P54" s="77"/>
      <c r="Q54" s="18"/>
      <c r="R54" s="63"/>
      <c r="S54" s="399" t="str">
        <f>IF(R53="","",VLOOKUP(R53,'Список уч-ов'!$A:$K,6,FALSE))</f>
        <v>Краснодар</v>
      </c>
      <c r="U54" s="242">
        <f>IF(L44="","",IF(L44=I40,I48,IF(L44=I48,I40)))</f>
        <v>3</v>
      </c>
    </row>
    <row r="55" spans="1:23" ht="10.5" customHeight="1">
      <c r="A55" s="470"/>
      <c r="B55" s="45">
        <v>53</v>
      </c>
      <c r="C55" s="39" t="str">
        <f>IF(B55="","",VLOOKUP(B55,'Список уч-ов'!$A:$K,11,FALSE))</f>
        <v>СОЛОВЬЕВ И.</v>
      </c>
      <c r="D55" s="362" t="str">
        <f>IF(B55="","",VLOOKUP(B55,'Список уч-ов'!$A:$K,6,FALSE))</f>
        <v>Ярославль</v>
      </c>
      <c r="E55" s="338"/>
      <c r="F55" s="49"/>
      <c r="G55" s="395" t="s">
        <v>664</v>
      </c>
      <c r="H55" s="475">
        <v>23</v>
      </c>
      <c r="I55" s="33">
        <v>45</v>
      </c>
      <c r="J55" s="75" t="str">
        <f>IF(I55="","",VLOOKUP(I55,'Список уч-ов'!$A:$K,11,FALSE))</f>
        <v>ПЕТРОВ А.</v>
      </c>
      <c r="K55" s="18"/>
      <c r="L55" s="53"/>
      <c r="M55" s="73"/>
      <c r="N55" s="124"/>
      <c r="O55" s="36"/>
      <c r="P55" s="77"/>
      <c r="Q55" s="18"/>
      <c r="R55" s="63"/>
      <c r="S55" s="71"/>
      <c r="W55" s="242">
        <f>IF(I55="","",IF(I55=F53,F57,IF(I55=F57,F53)))</f>
        <v>12</v>
      </c>
    </row>
    <row r="56" spans="1:23" ht="10.5" customHeight="1">
      <c r="A56" s="469">
        <v>27</v>
      </c>
      <c r="B56" s="42">
        <v>45</v>
      </c>
      <c r="C56" s="37" t="str">
        <f>IF(B56="","",VLOOKUP(B56,'Список уч-ов'!$A:$K,11,FALSE))</f>
        <v>ПЕТРОВ А.</v>
      </c>
      <c r="D56" s="337" t="str">
        <f>IF(B56="","",VLOOKUP(B56,'Список уч-ов'!$A:$K,6,FALSE))</f>
        <v>Воткинск       Удмурдия</v>
      </c>
      <c r="E56" s="367"/>
      <c r="F56" s="34"/>
      <c r="G56" s="395"/>
      <c r="H56" s="475"/>
      <c r="I56" s="33"/>
      <c r="J56" s="72" t="s">
        <v>619</v>
      </c>
      <c r="K56" s="123"/>
      <c r="L56" s="36"/>
      <c r="M56" s="73"/>
      <c r="N56" s="124"/>
      <c r="O56" s="36"/>
      <c r="P56" s="77"/>
      <c r="Q56" s="21"/>
      <c r="R56" s="53"/>
      <c r="S56" s="12"/>
      <c r="U56" s="242">
        <f>IF(L59="","",IF(L59=I55,I63,IF(L59=I63,I55)))</f>
        <v>45</v>
      </c>
      <c r="W56" s="242">
        <f>IF(I56="","",IF(I56=F54,F58,IF(I56=F58,F54)))</f>
      </c>
    </row>
    <row r="57" spans="1:21" ht="10.5" customHeight="1">
      <c r="A57" s="469"/>
      <c r="B57" s="43"/>
      <c r="C57" s="11" t="s">
        <v>619</v>
      </c>
      <c r="D57" s="345">
        <f>IF(B57="","",VLOOKUP(B57,'Список уч-ов'!$A:$K,6,FALSE))</f>
      </c>
      <c r="E57" s="334">
        <v>14</v>
      </c>
      <c r="F57" s="33">
        <v>45</v>
      </c>
      <c r="G57" s="393" t="str">
        <f>IF(F57="","",VLOOKUP(F57,'Список уч-ов'!$A:$K,11,FALSE))</f>
        <v>ПЕТРОВ А.</v>
      </c>
      <c r="H57" s="299"/>
      <c r="I57" s="36"/>
      <c r="J57" s="395" t="s">
        <v>674</v>
      </c>
      <c r="K57" s="124"/>
      <c r="L57" s="36"/>
      <c r="M57" s="73"/>
      <c r="N57" s="124"/>
      <c r="O57" s="36"/>
      <c r="P57" s="77"/>
      <c r="Q57" s="21"/>
      <c r="R57" s="36"/>
      <c r="S57" s="474" t="s">
        <v>7</v>
      </c>
      <c r="U57" s="242">
        <f>IF(L60="","",IF(L60=I56,I64,IF(L60=I64,I56)))</f>
        <v>0</v>
      </c>
    </row>
    <row r="58" spans="1:23" ht="10.5" customHeight="1">
      <c r="A58" s="470">
        <v>28</v>
      </c>
      <c r="B58" s="44">
        <v>21</v>
      </c>
      <c r="C58" s="38" t="str">
        <f>IF(B58="","",VLOOKUP(B58,'Список уч-ов'!$A:$K,11,FALSE))</f>
        <v>САВИНОВ М.</v>
      </c>
      <c r="D58" s="360"/>
      <c r="E58" s="335"/>
      <c r="F58" s="33"/>
      <c r="G58" s="396" t="s">
        <v>619</v>
      </c>
      <c r="H58" s="18"/>
      <c r="I58" s="53"/>
      <c r="J58" s="73"/>
      <c r="K58" s="124"/>
      <c r="L58" s="36"/>
      <c r="M58" s="73"/>
      <c r="N58" s="124"/>
      <c r="O58" s="36"/>
      <c r="P58" s="77"/>
      <c r="Q58" s="18"/>
      <c r="R58" s="36"/>
      <c r="S58" s="474"/>
      <c r="W58" s="242">
        <f>IF(I63="","",IF(I63=F61,F65,IF(I63=F65,F61)))</f>
        <v>27</v>
      </c>
    </row>
    <row r="59" spans="1:23" ht="10.5" customHeight="1">
      <c r="A59" s="470"/>
      <c r="B59" s="45">
        <v>20</v>
      </c>
      <c r="C59" s="39" t="str">
        <f>IF(B59="","",VLOOKUP(B59,'Список уч-ов'!$A:$K,11,FALSE))</f>
        <v>СЕМЕРИКОВ К.</v>
      </c>
      <c r="D59" s="362" t="str">
        <f>IF(B59="","",VLOOKUP(B59,'Список уч-ов'!$A:$K,6,FALSE))</f>
        <v>Самара</v>
      </c>
      <c r="E59" s="338"/>
      <c r="F59" s="49"/>
      <c r="G59" s="395" t="s">
        <v>667</v>
      </c>
      <c r="H59" s="18"/>
      <c r="I59" s="53"/>
      <c r="J59" s="301" t="s">
        <v>178</v>
      </c>
      <c r="K59" s="475">
        <v>28</v>
      </c>
      <c r="L59" s="35">
        <v>2</v>
      </c>
      <c r="M59" s="74" t="str">
        <f>IF(L59="","",VLOOKUP(L59,'Список уч-ов'!$A:$K,11,FALSE))</f>
        <v>ГАДИЕВ В.</v>
      </c>
      <c r="N59" s="299"/>
      <c r="O59" s="36"/>
      <c r="P59" s="77"/>
      <c r="Q59" s="18"/>
      <c r="R59" s="36"/>
      <c r="S59" s="399" t="str">
        <f>IF(R60="","",VLOOKUP(R60,'Список уч-ов'!$A:$K,6,FALSE))</f>
        <v>Самара</v>
      </c>
      <c r="W59" s="242">
        <f>IF(I64="","",IF(I64=F62,F66,IF(I64=F66,F62)))</f>
        <v>32</v>
      </c>
    </row>
    <row r="60" spans="1:19" ht="10.5" customHeight="1">
      <c r="A60" s="469">
        <v>29</v>
      </c>
      <c r="B60" s="42">
        <v>27</v>
      </c>
      <c r="C60" s="37" t="str">
        <f>IF(B60="","",VLOOKUP(B60,'Список уч-ов'!$A:$K,11,FALSE))</f>
        <v>ПОВСТЯНЫЙ П.</v>
      </c>
      <c r="D60" s="337" t="str">
        <f>IF(B60="","",VLOOKUP(B60,'Список уч-ов'!$A:$K,6,FALSE))</f>
        <v>Москва</v>
      </c>
      <c r="E60" s="338"/>
      <c r="F60" s="49"/>
      <c r="G60" s="395"/>
      <c r="H60" s="18"/>
      <c r="I60" s="53"/>
      <c r="J60" s="302" t="s">
        <v>156</v>
      </c>
      <c r="K60" s="475"/>
      <c r="L60" s="33">
        <v>6</v>
      </c>
      <c r="M60" s="75" t="str">
        <f>IF(L60="","",VLOOKUP(L60,'Список уч-ов'!$A:$K,11,FALSE))</f>
        <v>КИРИЛЛОВ Н.</v>
      </c>
      <c r="N60" s="18"/>
      <c r="O60" s="53"/>
      <c r="P60" s="77"/>
      <c r="Q60" s="18"/>
      <c r="R60" s="80">
        <f>IF(O19="","",IF(O19=L11,L27,IF(O19=L27,L11)))</f>
        <v>5</v>
      </c>
      <c r="S60" s="400" t="str">
        <f>IF(R60="","",VLOOKUP(R60,'Список уч-ов'!$A:$K,11,FALSE))</f>
        <v>БЕЛИКОВ М.</v>
      </c>
    </row>
    <row r="61" spans="1:19" ht="10.5" customHeight="1">
      <c r="A61" s="469"/>
      <c r="B61" s="43">
        <v>32</v>
      </c>
      <c r="C61" s="11" t="str">
        <f>IF(B61="","",VLOOKUP(B61,'Список уч-ов'!$A:$K,11,FALSE))</f>
        <v>ЕФРОЙКИН М.</v>
      </c>
      <c r="D61" s="345"/>
      <c r="E61" s="334">
        <v>15</v>
      </c>
      <c r="F61" s="33">
        <v>27</v>
      </c>
      <c r="G61" s="396" t="str">
        <f>IF(F61="","",VLOOKUP(F61,'Список уч-ов'!$A:$K,11,FALSE))</f>
        <v>ПОВСТЯНЫЙ П.</v>
      </c>
      <c r="H61" s="18"/>
      <c r="I61" s="53"/>
      <c r="J61" s="73"/>
      <c r="K61" s="124"/>
      <c r="L61" s="36"/>
      <c r="M61" s="395" t="s">
        <v>726</v>
      </c>
      <c r="N61" s="18"/>
      <c r="O61" s="53"/>
      <c r="P61" s="66"/>
      <c r="Q61" s="60"/>
      <c r="R61" s="105">
        <f>IF(O20="","",IF(O20=L12,L28,IF(O20=L28,L12)))</f>
        <v>7</v>
      </c>
      <c r="S61" s="401" t="str">
        <f>IF(R61="","",VLOOKUP(R61,'Список уч-ов'!$A:$K,11,FALSE))</f>
        <v>ШАМИН И.</v>
      </c>
    </row>
    <row r="62" spans="1:19" ht="10.5" customHeight="1">
      <c r="A62" s="470">
        <v>30</v>
      </c>
      <c r="B62" s="44">
        <v>50</v>
      </c>
      <c r="C62" s="38" t="str">
        <f>IF(B62="","",VLOOKUP(B62,'Список уч-ов'!$A:$K,11,FALSE))</f>
        <v>РОСЛЯКОВ А.</v>
      </c>
      <c r="D62" s="360" t="str">
        <f>IF(B62="","",VLOOKUP(B62,'Список уч-ов'!$A:$K,6,FALSE))</f>
        <v>Челябинск</v>
      </c>
      <c r="E62" s="335"/>
      <c r="F62" s="33">
        <v>32</v>
      </c>
      <c r="G62" s="394" t="str">
        <f>IF(F62="","",VLOOKUP(F62,'Список уч-ов'!$A:$K,11,FALSE))</f>
        <v>ЕФРОЙКИН М.</v>
      </c>
      <c r="H62" s="123"/>
      <c r="I62" s="36"/>
      <c r="J62" s="73"/>
      <c r="K62" s="124"/>
      <c r="L62" s="36"/>
      <c r="M62" s="73"/>
      <c r="N62" s="27"/>
      <c r="O62" s="55"/>
      <c r="P62" s="78"/>
      <c r="Q62" s="61"/>
      <c r="R62" s="60"/>
      <c r="S62" s="399" t="str">
        <f>IF(R61="","",VLOOKUP(R61,'Список уч-ов'!$A:$K,6,FALSE))</f>
        <v>Екатеринбург</v>
      </c>
    </row>
    <row r="63" spans="1:19" ht="10.5" customHeight="1">
      <c r="A63" s="470"/>
      <c r="B63" s="45">
        <v>59</v>
      </c>
      <c r="C63" s="39" t="str">
        <f>IF(B63="","",VLOOKUP(B63,'Список уч-ов'!$A:$K,11,FALSE))</f>
        <v>СЕМЕНОВ А.</v>
      </c>
      <c r="D63" s="362"/>
      <c r="E63" s="338"/>
      <c r="F63" s="49"/>
      <c r="G63" s="395" t="s">
        <v>671</v>
      </c>
      <c r="H63" s="475">
        <v>24</v>
      </c>
      <c r="I63" s="35">
        <v>2</v>
      </c>
      <c r="J63" s="74" t="str">
        <f>IF(I63="","",VLOOKUP(I63,'Список уч-ов'!$A:$K,11,FALSE))</f>
        <v>ГАДИЕВ В.</v>
      </c>
      <c r="K63" s="299"/>
      <c r="L63" s="36"/>
      <c r="M63" s="73"/>
      <c r="N63" s="27"/>
      <c r="O63" s="55"/>
      <c r="P63" s="78"/>
      <c r="Q63" s="27"/>
      <c r="R63" s="36"/>
      <c r="S63" s="474" t="s">
        <v>7</v>
      </c>
    </row>
    <row r="64" spans="1:19" ht="10.5" customHeight="1">
      <c r="A64" s="469">
        <v>31</v>
      </c>
      <c r="B64" s="42">
        <v>26</v>
      </c>
      <c r="C64" s="295" t="str">
        <f>IF(B64="","",VLOOKUP(B64,'Список уч-ов'!$A:$K,11,FALSE))</f>
        <v>ШЕРСТЯНЫХ А.</v>
      </c>
      <c r="D64" s="373" t="s">
        <v>203</v>
      </c>
      <c r="E64" s="367"/>
      <c r="F64" s="34"/>
      <c r="G64" s="395"/>
      <c r="H64" s="475"/>
      <c r="I64" s="33">
        <v>6</v>
      </c>
      <c r="J64" s="75" t="str">
        <f>IF(I64="","",VLOOKUP(I64,'Список уч-ов'!$A:$K,11,FALSE))</f>
        <v>КИРИЛЛОВ Н.</v>
      </c>
      <c r="K64" s="18"/>
      <c r="L64" s="53"/>
      <c r="M64" s="73"/>
      <c r="N64" s="27"/>
      <c r="O64" s="55"/>
      <c r="P64" s="67"/>
      <c r="Q64" s="62"/>
      <c r="R64" s="36"/>
      <c r="S64" s="474"/>
    </row>
    <row r="65" spans="1:19" ht="10.5" customHeight="1">
      <c r="A65" s="469"/>
      <c r="B65" s="43">
        <v>46</v>
      </c>
      <c r="C65" s="296" t="str">
        <f>IF(B65="","",VLOOKUP(B65,'Список уч-ов'!$A:$K,11,FALSE))</f>
        <v>КУСТОВ И.</v>
      </c>
      <c r="D65" s="374"/>
      <c r="E65" s="334">
        <v>16</v>
      </c>
      <c r="F65" s="35">
        <v>2</v>
      </c>
      <c r="G65" s="393" t="str">
        <f>IF(F65="","",VLOOKUP(F65,'Список уч-ов'!$A:$K,11,FALSE))</f>
        <v>ГАДИЕВ В.</v>
      </c>
      <c r="H65" s="299"/>
      <c r="I65" s="36"/>
      <c r="J65" s="395" t="s">
        <v>672</v>
      </c>
      <c r="K65" s="18"/>
      <c r="L65" s="53"/>
      <c r="M65" s="73"/>
      <c r="N65" s="27"/>
      <c r="O65" s="55"/>
      <c r="P65" s="78"/>
      <c r="Q65" s="61"/>
      <c r="R65" s="36"/>
      <c r="S65" s="399" t="str">
        <f>IF(R66="","",VLOOKUP(R66,'Список уч-ов'!$A:$K,6,FALSE))</f>
        <v>Москва</v>
      </c>
    </row>
    <row r="66" spans="1:19" ht="10.5" customHeight="1">
      <c r="A66" s="470">
        <v>32</v>
      </c>
      <c r="B66" s="44">
        <v>2</v>
      </c>
      <c r="C66" s="38" t="str">
        <f>IF(B66="","",VLOOKUP(B66,'Список уч-ов'!$A:$K,11,FALSE))</f>
        <v>ГАДИЕВ В.</v>
      </c>
      <c r="D66" s="360" t="str">
        <f>IF(B66="","",VLOOKUP(B66,'Список уч-ов'!$A:$K,6,FALSE))</f>
        <v>Сорочинск Оренб.о.</v>
      </c>
      <c r="E66" s="335"/>
      <c r="F66" s="33">
        <v>6</v>
      </c>
      <c r="G66" s="396" t="str">
        <f>IF(F66="","",VLOOKUP(F66,'Список уч-ов'!$A:$K,11,FALSE))</f>
        <v>КИРИЛЛОВ Н.</v>
      </c>
      <c r="H66" s="18"/>
      <c r="I66" s="53"/>
      <c r="J66" s="73"/>
      <c r="K66" s="18"/>
      <c r="L66" s="53"/>
      <c r="M66" s="73"/>
      <c r="N66" s="21"/>
      <c r="O66" s="54"/>
      <c r="P66" s="77"/>
      <c r="Q66" s="18"/>
      <c r="R66" s="80">
        <f>IF(O51="","",IF(O51=L43,L59,IF(O51=L59,L43)))</f>
        <v>16</v>
      </c>
      <c r="S66" s="400" t="str">
        <f>IF(R66="","",VLOOKUP(R66,'Список уч-ов'!$A:$K,11,FALSE))</f>
        <v>ЕЛИЗАРОВ С.</v>
      </c>
    </row>
    <row r="67" spans="1:19" ht="10.5" customHeight="1">
      <c r="A67" s="470"/>
      <c r="B67" s="47">
        <v>6</v>
      </c>
      <c r="C67" s="39" t="str">
        <f>IF(B67="","",VLOOKUP(B67,'Список уч-ов'!$A:$K,11,FALSE))</f>
        <v>КИРИЛЛОВ Н.</v>
      </c>
      <c r="D67" s="362"/>
      <c r="E67" s="387"/>
      <c r="F67" s="50"/>
      <c r="G67" s="395" t="s">
        <v>669</v>
      </c>
      <c r="H67" s="30"/>
      <c r="I67" s="53"/>
      <c r="J67" s="73"/>
      <c r="K67" s="30"/>
      <c r="L67" s="53"/>
      <c r="M67" s="73"/>
      <c r="N67" s="21"/>
      <c r="O67" s="54"/>
      <c r="P67" s="73"/>
      <c r="Q67" s="21"/>
      <c r="R67" s="105">
        <f>IF(O52="","",IF(O52=L44,L60,IF(O52=L60,L44)))</f>
        <v>22</v>
      </c>
      <c r="S67" s="401" t="str">
        <f>IF(R67="","",VLOOKUP(R67,'Список уч-ов'!$A:$K,11,FALSE))</f>
        <v>ТИМОШИН Б.</v>
      </c>
    </row>
    <row r="68" spans="1:19" ht="10.5" customHeight="1">
      <c r="A68" s="17"/>
      <c r="B68" s="55"/>
      <c r="C68" s="56"/>
      <c r="D68" s="40"/>
      <c r="E68" s="29"/>
      <c r="F68" s="50"/>
      <c r="G68" s="395"/>
      <c r="H68" s="30"/>
      <c r="I68" s="53"/>
      <c r="J68" s="73"/>
      <c r="K68" s="30"/>
      <c r="L68" s="53"/>
      <c r="M68" s="73"/>
      <c r="N68" s="21"/>
      <c r="O68" s="54"/>
      <c r="P68" s="73"/>
      <c r="Q68" s="21"/>
      <c r="R68" s="54"/>
      <c r="S68" s="399" t="str">
        <f>IF(R67="","",VLOOKUP(R67,'Список уч-ов'!$A:$K,6,FALSE))</f>
        <v>Москва</v>
      </c>
    </row>
    <row r="69" spans="1:22" ht="15.75">
      <c r="A69" s="259" t="s">
        <v>85</v>
      </c>
      <c r="J69" s="260" t="str">
        <f>'[5]Список уч-ов'!$H$75</f>
        <v>судья МК Малова Г.Е.</v>
      </c>
      <c r="M69" s="259" t="s">
        <v>86</v>
      </c>
      <c r="N69" s="48"/>
      <c r="O69" s="13"/>
      <c r="P69" s="41"/>
      <c r="Q69" s="31"/>
      <c r="R69" s="51"/>
      <c r="S69" s="260" t="str">
        <f>'[5]Список уч-ов'!$H$77</f>
        <v>судья ВК  Куринец Е.А.</v>
      </c>
      <c r="U69" s="48"/>
      <c r="V69" s="76"/>
    </row>
  </sheetData>
  <sheetProtection/>
  <mergeCells count="54">
    <mergeCell ref="Q35:Q36"/>
    <mergeCell ref="H47:H48"/>
    <mergeCell ref="K43:K44"/>
    <mergeCell ref="N51:N52"/>
    <mergeCell ref="H39:H40"/>
    <mergeCell ref="A38:A39"/>
    <mergeCell ref="A40:A41"/>
    <mergeCell ref="A44:A45"/>
    <mergeCell ref="A10:A11"/>
    <mergeCell ref="S48:S49"/>
    <mergeCell ref="S57:S58"/>
    <mergeCell ref="S63:S64"/>
    <mergeCell ref="H55:H56"/>
    <mergeCell ref="H63:H64"/>
    <mergeCell ref="K59:K60"/>
    <mergeCell ref="A48:A49"/>
    <mergeCell ref="A50:A51"/>
    <mergeCell ref="A52:A53"/>
    <mergeCell ref="S31:S32"/>
    <mergeCell ref="H7:H8"/>
    <mergeCell ref="H15:H16"/>
    <mergeCell ref="H23:H24"/>
    <mergeCell ref="H31:H32"/>
    <mergeCell ref="K11:K12"/>
    <mergeCell ref="K27:K28"/>
    <mergeCell ref="N19:N20"/>
    <mergeCell ref="A22:A23"/>
    <mergeCell ref="A34:A35"/>
    <mergeCell ref="A32:A33"/>
    <mergeCell ref="A42:A43"/>
    <mergeCell ref="A24:A25"/>
    <mergeCell ref="A26:A27"/>
    <mergeCell ref="A28:A29"/>
    <mergeCell ref="A30:A31"/>
    <mergeCell ref="A8:A9"/>
    <mergeCell ref="A66:A67"/>
    <mergeCell ref="A54:A55"/>
    <mergeCell ref="A56:A57"/>
    <mergeCell ref="A58:A59"/>
    <mergeCell ref="A60:A61"/>
    <mergeCell ref="A62:A63"/>
    <mergeCell ref="A64:A65"/>
    <mergeCell ref="A46:A47"/>
    <mergeCell ref="A36:A37"/>
    <mergeCell ref="A20:A21"/>
    <mergeCell ref="A12:A13"/>
    <mergeCell ref="A14:A15"/>
    <mergeCell ref="A16:A17"/>
    <mergeCell ref="A18:A19"/>
    <mergeCell ref="A1:S1"/>
    <mergeCell ref="A2:S2"/>
    <mergeCell ref="A3:S3"/>
    <mergeCell ref="A4:A5"/>
    <mergeCell ref="A6:A7"/>
  </mergeCells>
  <printOptions horizontalCentered="1" verticalCentered="1"/>
  <pageMargins left="0.1968503937007874" right="0.1968503937007874" top="0" bottom="0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W69"/>
  <sheetViews>
    <sheetView zoomScalePageLayoutView="0" workbookViewId="0" topLeftCell="A25">
      <selection activeCell="Y50" sqref="Y50"/>
    </sheetView>
  </sheetViews>
  <sheetFormatPr defaultColWidth="9.00390625" defaultRowHeight="12.75" outlineLevelCol="1"/>
  <cols>
    <col min="1" max="1" width="3.75390625" style="32" customWidth="1"/>
    <col min="2" max="2" width="3.00390625" style="48" hidden="1" customWidth="1" outlineLevel="1"/>
    <col min="3" max="3" width="12.75390625" style="13" customWidth="1" collapsed="1"/>
    <col min="4" max="4" width="4.75390625" style="41" customWidth="1"/>
    <col min="5" max="5" width="2.75390625" style="31" customWidth="1"/>
    <col min="6" max="6" width="3.00390625" style="51" hidden="1" customWidth="1" outlineLevel="1"/>
    <col min="7" max="7" width="11.75390625" style="76" customWidth="1" collapsed="1"/>
    <col min="8" max="8" width="2.375" style="10" customWidth="1"/>
    <col min="9" max="9" width="3.00390625" style="48" hidden="1" customWidth="1" outlineLevel="1"/>
    <col min="10" max="10" width="11.75390625" style="76" customWidth="1" collapsed="1"/>
    <col min="11" max="11" width="2.625" style="10" customWidth="1"/>
    <col min="12" max="12" width="3.00390625" style="48" customWidth="1" outlineLevel="1"/>
    <col min="13" max="13" width="11.75390625" style="76" customWidth="1"/>
    <col min="14" max="14" width="3.25390625" style="10" customWidth="1"/>
    <col min="15" max="15" width="3.00390625" style="48" hidden="1" customWidth="1" outlineLevel="1"/>
    <col min="16" max="16" width="11.75390625" style="76" customWidth="1" collapsed="1"/>
    <col min="17" max="17" width="2.375" style="10" customWidth="1"/>
    <col min="18" max="18" width="4.00390625" style="48" hidden="1" customWidth="1" outlineLevel="1"/>
    <col min="19" max="19" width="18.75390625" style="81" customWidth="1" collapsed="1"/>
    <col min="20" max="20" width="9.125" style="10" customWidth="1"/>
    <col min="21" max="21" width="9.125" style="10" hidden="1" customWidth="1" outlineLevel="1"/>
    <col min="22" max="22" width="2.875" style="10" hidden="1" customWidth="1" outlineLevel="1"/>
    <col min="23" max="23" width="9.125" style="10" hidden="1" customWidth="1" outlineLevel="1"/>
    <col min="24" max="24" width="9.125" style="10" customWidth="1" collapsed="1"/>
    <col min="25" max="16384" width="9.125" style="10" customWidth="1"/>
  </cols>
  <sheetData>
    <row r="1" spans="1:19" ht="17.25" customHeight="1">
      <c r="A1" s="471" t="str">
        <f>'Список уч-ов'!A1:G1</f>
        <v>ПЕРВЕНСТВО РОССИИ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:19" ht="17.25" customHeight="1" thickBot="1">
      <c r="A2" s="472" t="str">
        <f>'Список уч-ов'!A2:G2</f>
        <v>среди юношей и девушек 1992 года рождения и моложе.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19" ht="19.5" customHeight="1">
      <c r="A3" s="473" t="s">
        <v>13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</row>
    <row r="4" spans="1:19" ht="10.5" customHeight="1">
      <c r="A4" s="469">
        <v>1</v>
      </c>
      <c r="B4" s="42">
        <v>102</v>
      </c>
      <c r="C4" s="336" t="str">
        <f>IF(B4="","",VLOOKUP(B4,'Список уч-ов'!$A:$K,11,FALSE))</f>
        <v>ГОЛУБЕВА А.</v>
      </c>
      <c r="D4" s="337" t="str">
        <f>IF(B4="","",VLOOKUP(B4,'Список уч-ов'!$A:$K,6,FALSE))</f>
        <v>Москва</v>
      </c>
      <c r="E4" s="338"/>
      <c r="F4" s="339"/>
      <c r="G4" s="340"/>
      <c r="H4" s="341"/>
      <c r="I4" s="341"/>
      <c r="J4" s="340"/>
      <c r="K4" s="341"/>
      <c r="L4" s="341"/>
      <c r="M4" s="340"/>
      <c r="N4" s="342"/>
      <c r="O4" s="342"/>
      <c r="P4" s="342"/>
      <c r="Q4" s="342"/>
      <c r="R4" s="342"/>
      <c r="S4" s="343">
        <f ca="1">NOW()</f>
        <v>40300.88247314815</v>
      </c>
    </row>
    <row r="5" spans="1:19" ht="10.5" customHeight="1">
      <c r="A5" s="469"/>
      <c r="B5" s="43">
        <v>105</v>
      </c>
      <c r="C5" s="344" t="str">
        <f>IF(B5="","",VLOOKUP(B5,'Список уч-ов'!$A:$K,11,FALSE))</f>
        <v>ИВАХИНА Т.</v>
      </c>
      <c r="D5" s="345"/>
      <c r="E5" s="334">
        <v>1</v>
      </c>
      <c r="F5" s="33">
        <v>102</v>
      </c>
      <c r="G5" s="346" t="str">
        <f>IF(F5="","",VLOOKUP(F5,'Список уч-ов'!$A:$K,11,FALSE))</f>
        <v>ГОЛУБЕВА А.</v>
      </c>
      <c r="H5" s="342"/>
      <c r="I5" s="347"/>
      <c r="J5" s="348"/>
      <c r="K5" s="342"/>
      <c r="L5" s="347"/>
      <c r="M5" s="348"/>
      <c r="N5" s="342"/>
      <c r="O5" s="347"/>
      <c r="P5" s="349"/>
      <c r="Q5" s="342"/>
      <c r="R5" s="347"/>
      <c r="S5" s="350"/>
    </row>
    <row r="6" spans="1:19" ht="10.5" customHeight="1">
      <c r="A6" s="470">
        <v>2</v>
      </c>
      <c r="B6" s="44"/>
      <c r="C6" s="351" t="s">
        <v>154</v>
      </c>
      <c r="D6" s="352"/>
      <c r="E6" s="335"/>
      <c r="F6" s="33">
        <v>105</v>
      </c>
      <c r="G6" s="353" t="str">
        <f>IF(F6="","",VLOOKUP(F6,'Список уч-ов'!$A:$K,11,FALSE))</f>
        <v>ИВАХИНА Т.</v>
      </c>
      <c r="H6" s="123"/>
      <c r="I6" s="36"/>
      <c r="J6" s="348"/>
      <c r="K6" s="354"/>
      <c r="L6" s="355"/>
      <c r="M6" s="348"/>
      <c r="N6" s="354"/>
      <c r="O6" s="355"/>
      <c r="P6" s="349"/>
      <c r="Q6" s="354"/>
      <c r="R6" s="355"/>
      <c r="S6" s="350"/>
    </row>
    <row r="7" spans="1:19" ht="10.5" customHeight="1">
      <c r="A7" s="470"/>
      <c r="B7" s="45"/>
      <c r="C7" s="356">
        <f>IF(B7="","",VLOOKUP(B7,'Список уч-ов'!$A:$K,11,FALSE))</f>
      </c>
      <c r="D7" s="357"/>
      <c r="E7" s="338"/>
      <c r="F7" s="339"/>
      <c r="G7" s="348"/>
      <c r="H7" s="475">
        <v>17</v>
      </c>
      <c r="I7" s="33">
        <v>102</v>
      </c>
      <c r="J7" s="358" t="str">
        <f>IF(I7="","",VLOOKUP(I7,'Список уч-ов'!$A:$K,11,FALSE))</f>
        <v>ГОЛУБЕВА А.</v>
      </c>
      <c r="K7" s="354"/>
      <c r="L7" s="355"/>
      <c r="M7" s="348"/>
      <c r="N7" s="354"/>
      <c r="O7" s="355"/>
      <c r="P7" s="349"/>
      <c r="Q7" s="354"/>
      <c r="R7" s="355"/>
      <c r="S7" s="350"/>
    </row>
    <row r="8" spans="1:19" ht="10.5" customHeight="1">
      <c r="A8" s="469">
        <v>3</v>
      </c>
      <c r="B8" s="42">
        <v>139</v>
      </c>
      <c r="C8" s="336" t="str">
        <f>IF(B8="","",VLOOKUP(B8,'Список уч-ов'!$A:$K,11,FALSE))</f>
        <v>ВОРОБЬЕВА В.</v>
      </c>
      <c r="D8" s="337" t="str">
        <f>IF(B8="","",VLOOKUP(B8,'Список уч-ов'!$A:$K,6,FALSE))</f>
        <v>Воронеж</v>
      </c>
      <c r="E8" s="338"/>
      <c r="F8" s="339"/>
      <c r="G8" s="348"/>
      <c r="H8" s="475"/>
      <c r="I8" s="33">
        <v>105</v>
      </c>
      <c r="J8" s="358" t="str">
        <f>IF(I8="","",VLOOKUP(I8,'Список уч-ов'!$A:$K,11,FALSE))</f>
        <v>ИВАХИНА Т.</v>
      </c>
      <c r="K8" s="123"/>
      <c r="L8" s="36"/>
      <c r="M8" s="348"/>
      <c r="N8" s="354"/>
      <c r="O8" s="355"/>
      <c r="P8" s="349"/>
      <c r="Q8" s="354"/>
      <c r="R8" s="355"/>
      <c r="S8" s="350"/>
    </row>
    <row r="9" spans="1:19" ht="10.5" customHeight="1">
      <c r="A9" s="469"/>
      <c r="B9" s="43">
        <v>158</v>
      </c>
      <c r="C9" s="344" t="str">
        <f>IF(B9="","",VLOOKUP(B9,'Список уч-ов'!$A:$K,11,FALSE))</f>
        <v>БРЕДНИКОВА А.</v>
      </c>
      <c r="D9" s="345"/>
      <c r="E9" s="334">
        <v>2</v>
      </c>
      <c r="F9" s="33">
        <v>142</v>
      </c>
      <c r="G9" s="346" t="str">
        <f>IF(F9="","",VLOOKUP(F9,'Список уч-ов'!$A:$K,11,FALSE))</f>
        <v>КРЫЛОВА М.</v>
      </c>
      <c r="H9" s="299"/>
      <c r="I9" s="36"/>
      <c r="J9" s="390" t="s">
        <v>645</v>
      </c>
      <c r="K9" s="124"/>
      <c r="L9" s="36"/>
      <c r="M9" s="348"/>
      <c r="N9" s="354"/>
      <c r="O9" s="355"/>
      <c r="P9" s="349"/>
      <c r="Q9" s="354"/>
      <c r="R9" s="355"/>
      <c r="S9" s="350"/>
    </row>
    <row r="10" spans="1:19" ht="10.5" customHeight="1">
      <c r="A10" s="470">
        <v>4</v>
      </c>
      <c r="B10" s="44">
        <v>142</v>
      </c>
      <c r="C10" s="359" t="str">
        <f>IF(B10="","",VLOOKUP(B10,'Список уч-ов'!$A:$K,11,FALSE))</f>
        <v>КРЫЛОВА М.</v>
      </c>
      <c r="D10" s="360"/>
      <c r="E10" s="335"/>
      <c r="F10" s="33">
        <v>116</v>
      </c>
      <c r="G10" s="358" t="str">
        <f>IF(F10="","",VLOOKUP(F10,'Список уч-ов'!$A:$K,11,FALSE))</f>
        <v>НАУМОВА Е.</v>
      </c>
      <c r="H10" s="354"/>
      <c r="I10" s="355"/>
      <c r="J10" s="348"/>
      <c r="K10" s="124"/>
      <c r="L10" s="36"/>
      <c r="M10" s="348"/>
      <c r="N10" s="354"/>
      <c r="O10" s="355"/>
      <c r="P10" s="349"/>
      <c r="Q10" s="354"/>
      <c r="R10" s="355"/>
      <c r="S10" s="350"/>
    </row>
    <row r="11" spans="1:19" ht="10.5" customHeight="1">
      <c r="A11" s="470"/>
      <c r="B11" s="45">
        <v>116</v>
      </c>
      <c r="C11" s="361" t="str">
        <f>IF(B11="","",VLOOKUP(B11,'Список уч-ов'!$A:$K,11,FALSE))</f>
        <v>НАУМОВА Е.</v>
      </c>
      <c r="D11" s="362" t="str">
        <f>IF(B11="","",VLOOKUP(B11,'Список уч-ов'!$A:$K,6,FALSE))</f>
        <v>Краснодар</v>
      </c>
      <c r="E11" s="338"/>
      <c r="F11" s="339"/>
      <c r="G11" s="391" t="s">
        <v>640</v>
      </c>
      <c r="H11" s="354"/>
      <c r="I11" s="355"/>
      <c r="J11" s="363" t="s">
        <v>178</v>
      </c>
      <c r="K11" s="475">
        <v>25</v>
      </c>
      <c r="L11" s="33">
        <v>102</v>
      </c>
      <c r="M11" s="358" t="str">
        <f>IF(L11="","",VLOOKUP(L11,'Список уч-ов'!$A:$K,11,FALSE))</f>
        <v>ГОЛУБЕВА А.</v>
      </c>
      <c r="N11" s="354"/>
      <c r="O11" s="355"/>
      <c r="P11" s="349"/>
      <c r="Q11" s="354"/>
      <c r="R11" s="355"/>
      <c r="S11" s="364"/>
    </row>
    <row r="12" spans="1:19" ht="10.5" customHeight="1">
      <c r="A12" s="469">
        <v>5</v>
      </c>
      <c r="B12" s="42">
        <v>121</v>
      </c>
      <c r="C12" s="336" t="str">
        <f>IF(B12="","",VLOOKUP(B12,'Список уч-ов'!$A:$K,11,FALSE))</f>
        <v>ДЕМЬЯНОВА Ю.</v>
      </c>
      <c r="D12" s="337" t="str">
        <f>IF(B12="","",VLOOKUP(B12,'Список уч-ов'!$A:$K,6,FALSE))</f>
        <v>Пенза</v>
      </c>
      <c r="E12" s="338"/>
      <c r="F12" s="339"/>
      <c r="G12" s="348"/>
      <c r="H12" s="354"/>
      <c r="I12" s="355"/>
      <c r="J12" s="302" t="s">
        <v>161</v>
      </c>
      <c r="K12" s="475"/>
      <c r="L12" s="33">
        <v>105</v>
      </c>
      <c r="M12" s="353" t="str">
        <f>IF(L12="","",VLOOKUP(L12,'Список уч-ов'!$A:$K,11,FALSE))</f>
        <v>ИВАХИНА Т.</v>
      </c>
      <c r="N12" s="123"/>
      <c r="O12" s="36"/>
      <c r="P12" s="349"/>
      <c r="Q12" s="354"/>
      <c r="R12" s="355"/>
      <c r="S12" s="350"/>
    </row>
    <row r="13" spans="1:19" ht="10.5" customHeight="1">
      <c r="A13" s="469"/>
      <c r="B13" s="43">
        <v>126</v>
      </c>
      <c r="C13" s="344" t="str">
        <f>IF(B13="","",VLOOKUP(B13,'Список уч-ов'!$A:$K,11,FALSE))</f>
        <v>КУСКОВА Д.</v>
      </c>
      <c r="D13" s="345"/>
      <c r="E13" s="334">
        <v>3</v>
      </c>
      <c r="F13" s="365">
        <v>141</v>
      </c>
      <c r="G13" s="358" t="str">
        <f>IF(F13="","",VLOOKUP(F13,'Список уч-ов'!$A:$K,11,FALSE))</f>
        <v>ГРЕЧИШНИКОВА К.</v>
      </c>
      <c r="H13" s="354"/>
      <c r="I13" s="355"/>
      <c r="J13" s="348"/>
      <c r="K13" s="124"/>
      <c r="L13" s="36"/>
      <c r="M13" s="390" t="s">
        <v>739</v>
      </c>
      <c r="N13" s="124"/>
      <c r="O13" s="36"/>
      <c r="P13" s="349"/>
      <c r="Q13" s="354"/>
      <c r="R13" s="355"/>
      <c r="S13" s="350"/>
    </row>
    <row r="14" spans="1:19" ht="10.5" customHeight="1">
      <c r="A14" s="470">
        <v>6</v>
      </c>
      <c r="B14" s="44">
        <v>141</v>
      </c>
      <c r="C14" s="359" t="str">
        <f>IF(B14="","",VLOOKUP(B14,'Список уч-ов'!$A:$K,11,FALSE))</f>
        <v>ГРЕЧИШНИКОВА К.</v>
      </c>
      <c r="D14" s="360" t="str">
        <f>IF(B14="","",VLOOKUP(B14,'Список уч-ов'!$A:$K,6,FALSE))</f>
        <v>Челябинск</v>
      </c>
      <c r="E14" s="335"/>
      <c r="F14" s="366">
        <v>151</v>
      </c>
      <c r="G14" s="353" t="str">
        <f>IF(F14="","",VLOOKUP(F14,'Список уч-ов'!$A:$K,11,FALSE))</f>
        <v>БИКЕЕВА П.</v>
      </c>
      <c r="H14" s="123"/>
      <c r="I14" s="36"/>
      <c r="J14" s="348"/>
      <c r="K14" s="124"/>
      <c r="L14" s="36"/>
      <c r="M14" s="348"/>
      <c r="N14" s="124"/>
      <c r="O14" s="36"/>
      <c r="P14" s="349"/>
      <c r="Q14" s="354"/>
      <c r="R14" s="355"/>
      <c r="S14" s="350"/>
    </row>
    <row r="15" spans="1:19" ht="10.5" customHeight="1">
      <c r="A15" s="470"/>
      <c r="B15" s="45">
        <v>151</v>
      </c>
      <c r="C15" s="361" t="str">
        <f>IF(B15="","",VLOOKUP(B15,'Список уч-ов'!$A:$K,11,FALSE))</f>
        <v>БИКЕЕВА П.</v>
      </c>
      <c r="D15" s="362"/>
      <c r="E15" s="338"/>
      <c r="F15" s="339"/>
      <c r="G15" s="390" t="s">
        <v>636</v>
      </c>
      <c r="H15" s="475">
        <v>18</v>
      </c>
      <c r="I15" s="35">
        <v>113</v>
      </c>
      <c r="J15" s="346" t="str">
        <f>IF(I15="","",VLOOKUP(I15,'Список уч-ов'!$A:$K,11,FALSE))</f>
        <v>РОССИХИНА А.</v>
      </c>
      <c r="K15" s="299"/>
      <c r="L15" s="36"/>
      <c r="M15" s="348"/>
      <c r="N15" s="124"/>
      <c r="O15" s="36"/>
      <c r="P15" s="349"/>
      <c r="Q15" s="354"/>
      <c r="R15" s="355"/>
      <c r="S15" s="350"/>
    </row>
    <row r="16" spans="1:19" ht="10.5" customHeight="1">
      <c r="A16" s="469">
        <v>7</v>
      </c>
      <c r="B16" s="42">
        <v>152</v>
      </c>
      <c r="C16" s="336" t="str">
        <f>IF(B16="","",VLOOKUP(B16,'Список уч-ов'!$A:$K,11,FALSE))</f>
        <v>ХАРЛАМОВА Ю.</v>
      </c>
      <c r="D16" s="337" t="str">
        <f>IF(B16="","",VLOOKUP(B16,'Список уч-ов'!$A:$K,6,FALSE))</f>
        <v>Москва</v>
      </c>
      <c r="E16" s="367"/>
      <c r="F16" s="368"/>
      <c r="G16" s="348"/>
      <c r="H16" s="475"/>
      <c r="I16" s="33">
        <v>112</v>
      </c>
      <c r="J16" s="358" t="str">
        <f>IF(I16="","",VLOOKUP(I16,'Список уч-ов'!$A:$K,11,FALSE))</f>
        <v>ГУСЕВА Е.</v>
      </c>
      <c r="K16" s="354"/>
      <c r="L16" s="355"/>
      <c r="M16" s="348"/>
      <c r="N16" s="124"/>
      <c r="O16" s="36"/>
      <c r="P16" s="349"/>
      <c r="Q16" s="354"/>
      <c r="R16" s="355"/>
      <c r="S16" s="350"/>
    </row>
    <row r="17" spans="1:19" ht="10.5" customHeight="1">
      <c r="A17" s="469"/>
      <c r="B17" s="43">
        <v>136</v>
      </c>
      <c r="C17" s="344" t="str">
        <f>IF(B17="","",VLOOKUP(B17,'Список уч-ов'!$A:$K,11,FALSE))</f>
        <v>ШОХОВА Н.</v>
      </c>
      <c r="D17" s="345"/>
      <c r="E17" s="334">
        <v>4</v>
      </c>
      <c r="F17" s="369">
        <v>112</v>
      </c>
      <c r="G17" s="346" t="str">
        <f>IF(F17="","",VLOOKUP(F17,'Список уч-ов'!$A:$K,11,FALSE))</f>
        <v>ГУСЕВА Е.</v>
      </c>
      <c r="H17" s="299"/>
      <c r="I17" s="36"/>
      <c r="J17" s="390" t="s">
        <v>648</v>
      </c>
      <c r="K17" s="354"/>
      <c r="L17" s="355"/>
      <c r="M17" s="348"/>
      <c r="N17" s="124"/>
      <c r="O17" s="36"/>
      <c r="P17" s="349"/>
      <c r="Q17" s="354"/>
      <c r="R17" s="355"/>
      <c r="S17" s="350"/>
    </row>
    <row r="18" spans="1:19" ht="10.5" customHeight="1">
      <c r="A18" s="470">
        <v>8</v>
      </c>
      <c r="B18" s="44">
        <v>112</v>
      </c>
      <c r="C18" s="359" t="str">
        <f>IF(B18="","",VLOOKUP(B18,'Список уч-ов'!$A:$K,11,FALSE))</f>
        <v>ГУСЕВА Е.</v>
      </c>
      <c r="D18" s="360" t="str">
        <f>IF(B18="","",VLOOKUP(B18,'Список уч-ов'!$A:$K,6,FALSE))</f>
        <v>Н.Новгород</v>
      </c>
      <c r="E18" s="335"/>
      <c r="F18" s="370">
        <v>113</v>
      </c>
      <c r="G18" s="358" t="str">
        <f>IF(F18="","",VLOOKUP(F18,'Список уч-ов'!$A:$K,11,FALSE))</f>
        <v>РОССИХИНА А.</v>
      </c>
      <c r="H18" s="354"/>
      <c r="I18" s="355"/>
      <c r="J18" s="348"/>
      <c r="K18" s="354"/>
      <c r="L18" s="355"/>
      <c r="M18" s="348"/>
      <c r="N18" s="124"/>
      <c r="O18" s="36"/>
      <c r="P18" s="349"/>
      <c r="Q18" s="354"/>
      <c r="R18" s="355"/>
      <c r="S18" s="350"/>
    </row>
    <row r="19" spans="1:19" ht="10.5" customHeight="1">
      <c r="A19" s="470"/>
      <c r="B19" s="45">
        <v>113</v>
      </c>
      <c r="C19" s="361" t="str">
        <f>IF(B19="","",VLOOKUP(B19,'Список уч-ов'!$A:$K,11,FALSE))</f>
        <v>РОССИХИНА А.</v>
      </c>
      <c r="D19" s="362"/>
      <c r="E19" s="338"/>
      <c r="F19" s="339"/>
      <c r="G19" s="390" t="s">
        <v>631</v>
      </c>
      <c r="H19" s="354"/>
      <c r="I19" s="355"/>
      <c r="J19" s="348"/>
      <c r="K19" s="354"/>
      <c r="L19" s="355"/>
      <c r="M19" s="363" t="s">
        <v>178</v>
      </c>
      <c r="N19" s="475">
        <v>29</v>
      </c>
      <c r="O19" s="35">
        <v>123</v>
      </c>
      <c r="P19" s="346" t="str">
        <f>IF(O19="","",VLOOKUP(O19,'Список уч-ов'!$A:$K,11,FALSE))</f>
        <v>МОЗЯКИНА Н.</v>
      </c>
      <c r="Q19" s="371"/>
      <c r="R19" s="36"/>
      <c r="S19" s="350"/>
    </row>
    <row r="20" spans="1:19" ht="10.5" customHeight="1">
      <c r="A20" s="469">
        <v>9</v>
      </c>
      <c r="B20" s="42">
        <v>104</v>
      </c>
      <c r="C20" s="336" t="str">
        <f>IF(B20="","",VLOOKUP(B20,'Список уч-ов'!$A:$K,11,FALSE))</f>
        <v>БЛАЖКО А.</v>
      </c>
      <c r="D20" s="337" t="str">
        <f>IF(B20="","",VLOOKUP(B20,'Список уч-ов'!$A:$K,6,FALSE))</f>
        <v>Москва</v>
      </c>
      <c r="E20" s="338"/>
      <c r="F20" s="339"/>
      <c r="G20" s="348"/>
      <c r="H20" s="354"/>
      <c r="I20" s="355"/>
      <c r="J20" s="348"/>
      <c r="K20" s="354"/>
      <c r="L20" s="355"/>
      <c r="M20" s="302" t="s">
        <v>165</v>
      </c>
      <c r="N20" s="475"/>
      <c r="O20" s="33">
        <v>104</v>
      </c>
      <c r="P20" s="358" t="str">
        <f>IF(O20="","",VLOOKUP(O20,'Список уч-ов'!$A:$K,11,FALSE))</f>
        <v>БЛАЖКО А.</v>
      </c>
      <c r="Q20" s="123"/>
      <c r="R20" s="36"/>
      <c r="S20" s="350"/>
    </row>
    <row r="21" spans="1:19" ht="10.5" customHeight="1">
      <c r="A21" s="469"/>
      <c r="B21" s="43">
        <v>123</v>
      </c>
      <c r="C21" s="344" t="str">
        <f>IF(B21="","",VLOOKUP(B21,'Список уч-ов'!$A:$K,11,FALSE))</f>
        <v>МОЗЯКИНА Н.</v>
      </c>
      <c r="D21" s="345"/>
      <c r="E21" s="334">
        <v>5</v>
      </c>
      <c r="F21" s="365">
        <v>123</v>
      </c>
      <c r="G21" s="358" t="str">
        <f>IF(F21="","",VLOOKUP(F21,'Список уч-ов'!$A:$K,11,FALSE))</f>
        <v>МОЗЯКИНА Н.</v>
      </c>
      <c r="H21" s="354"/>
      <c r="I21" s="355"/>
      <c r="J21" s="348"/>
      <c r="K21" s="354"/>
      <c r="L21" s="355"/>
      <c r="M21" s="348"/>
      <c r="N21" s="124"/>
      <c r="O21" s="36"/>
      <c r="P21" s="457" t="s">
        <v>741</v>
      </c>
      <c r="Q21" s="124"/>
      <c r="R21" s="36"/>
      <c r="S21" s="350"/>
    </row>
    <row r="22" spans="1:19" ht="10.5" customHeight="1">
      <c r="A22" s="470">
        <v>10</v>
      </c>
      <c r="B22" s="44">
        <v>149</v>
      </c>
      <c r="C22" s="351" t="str">
        <f>IF(B22="","",VLOOKUP(B22,'Список уч-ов'!$A:$K,11,FALSE))</f>
        <v>ГУЛЕВСКАЯ Л.</v>
      </c>
      <c r="D22" s="352" t="s">
        <v>611</v>
      </c>
      <c r="E22" s="335"/>
      <c r="F22" s="366">
        <v>104</v>
      </c>
      <c r="G22" s="353" t="str">
        <f>IF(F22="","",VLOOKUP(F22,'Список уч-ов'!$A:$K,11,FALSE))</f>
        <v>БЛАЖКО А.</v>
      </c>
      <c r="H22" s="123"/>
      <c r="I22" s="36"/>
      <c r="J22" s="348"/>
      <c r="K22" s="354"/>
      <c r="L22" s="355"/>
      <c r="M22" s="348"/>
      <c r="N22" s="124"/>
      <c r="O22" s="36"/>
      <c r="P22" s="349"/>
      <c r="Q22" s="124"/>
      <c r="R22" s="36"/>
      <c r="S22" s="350"/>
    </row>
    <row r="23" spans="1:19" ht="10.5" customHeight="1">
      <c r="A23" s="470"/>
      <c r="B23" s="45">
        <v>155</v>
      </c>
      <c r="C23" s="356" t="str">
        <f>IF(B23="","",VLOOKUP(B23,'Список уч-ов'!$A:$K,11,FALSE))</f>
        <v>ШАХОВА Ю.</v>
      </c>
      <c r="D23" s="357"/>
      <c r="E23" s="338"/>
      <c r="F23" s="339"/>
      <c r="G23" s="348" t="s">
        <v>635</v>
      </c>
      <c r="H23" s="475">
        <v>19</v>
      </c>
      <c r="I23" s="33">
        <v>123</v>
      </c>
      <c r="J23" s="358" t="str">
        <f>IF(I23="","",VLOOKUP(I23,'Список уч-ов'!$A:$K,11,FALSE))</f>
        <v>МОЗЯКИНА Н.</v>
      </c>
      <c r="K23" s="354"/>
      <c r="L23" s="355"/>
      <c r="M23" s="348"/>
      <c r="N23" s="124"/>
      <c r="O23" s="36"/>
      <c r="P23" s="349"/>
      <c r="Q23" s="124"/>
      <c r="R23" s="36"/>
      <c r="S23" s="350"/>
    </row>
    <row r="24" spans="1:19" ht="10.5" customHeight="1">
      <c r="A24" s="469">
        <v>11</v>
      </c>
      <c r="B24" s="42">
        <v>128</v>
      </c>
      <c r="C24" s="336" t="str">
        <f>IF(B24="","",VLOOKUP(B24,'Список уч-ов'!$A:$K,11,FALSE))</f>
        <v>ОВЧИННИКОВА О.</v>
      </c>
      <c r="D24" s="337" t="str">
        <f>IF(B24="","",VLOOKUP(B24,'Список уч-ов'!$A:$K,6,FALSE))</f>
        <v>С.-Петербург</v>
      </c>
      <c r="E24" s="372"/>
      <c r="F24" s="339"/>
      <c r="G24" s="348"/>
      <c r="H24" s="475"/>
      <c r="I24" s="33">
        <v>104</v>
      </c>
      <c r="J24" s="353" t="str">
        <f>IF(I24="","",VLOOKUP(I24,'Список уч-ов'!$A:$K,11,FALSE))</f>
        <v>БЛАЖКО А.</v>
      </c>
      <c r="K24" s="123"/>
      <c r="L24" s="36"/>
      <c r="M24" s="348"/>
      <c r="N24" s="124"/>
      <c r="O24" s="36"/>
      <c r="P24" s="349"/>
      <c r="Q24" s="124"/>
      <c r="R24" s="36"/>
      <c r="S24" s="350"/>
    </row>
    <row r="25" spans="1:19" ht="10.5" customHeight="1">
      <c r="A25" s="469"/>
      <c r="B25" s="43">
        <v>157</v>
      </c>
      <c r="C25" s="344" t="str">
        <f>IF(B25="","",VLOOKUP(B25,'Список уч-ов'!$A:$K,11,FALSE))</f>
        <v>КОНЦУНТЕЙЛО Н.</v>
      </c>
      <c r="D25" s="345"/>
      <c r="E25" s="334">
        <v>6</v>
      </c>
      <c r="F25" s="369">
        <v>133</v>
      </c>
      <c r="G25" s="346" t="str">
        <f>IF(F25="","",VLOOKUP(F25,'Список уч-ов'!$A:$K,11,FALSE))</f>
        <v>ТИТОВА К.</v>
      </c>
      <c r="H25" s="299"/>
      <c r="I25" s="36"/>
      <c r="J25" s="390" t="s">
        <v>644</v>
      </c>
      <c r="K25" s="124"/>
      <c r="L25" s="36"/>
      <c r="M25" s="348"/>
      <c r="N25" s="124"/>
      <c r="O25" s="36"/>
      <c r="P25" s="349"/>
      <c r="Q25" s="124"/>
      <c r="R25" s="36"/>
      <c r="S25" s="350"/>
    </row>
    <row r="26" spans="1:19" ht="10.5" customHeight="1">
      <c r="A26" s="470">
        <v>12</v>
      </c>
      <c r="B26" s="44">
        <v>133</v>
      </c>
      <c r="C26" s="359" t="str">
        <f>IF(B26="","",VLOOKUP(B26,'Список уч-ов'!$A:$K,11,FALSE))</f>
        <v>ТИТОВА К.</v>
      </c>
      <c r="D26" s="360"/>
      <c r="E26" s="335"/>
      <c r="F26" s="370">
        <v>132</v>
      </c>
      <c r="G26" s="358" t="str">
        <f>IF(F26="","",VLOOKUP(F26,'Список уч-ов'!$A:$K,11,FALSE))</f>
        <v>ОСЕТРИНА Е.</v>
      </c>
      <c r="H26" s="354"/>
      <c r="I26" s="355"/>
      <c r="J26" s="348"/>
      <c r="K26" s="124"/>
      <c r="L26" s="36"/>
      <c r="M26" s="348"/>
      <c r="N26" s="124"/>
      <c r="O26" s="36"/>
      <c r="P26" s="349"/>
      <c r="Q26" s="124"/>
      <c r="R26" s="36"/>
      <c r="S26" s="350"/>
    </row>
    <row r="27" spans="1:19" ht="10.5" customHeight="1">
      <c r="A27" s="470"/>
      <c r="B27" s="45">
        <v>132</v>
      </c>
      <c r="C27" s="361" t="str">
        <f>IF(B27="","",VLOOKUP(B27,'Список уч-ов'!$A:$K,11,FALSE))</f>
        <v>ОСЕТРИНА Е.</v>
      </c>
      <c r="D27" s="362" t="str">
        <f>IF(B27="","",VLOOKUP(B27,'Список уч-ов'!$A:$K,6,FALSE))</f>
        <v>Казань</v>
      </c>
      <c r="E27" s="338"/>
      <c r="F27" s="339"/>
      <c r="G27" s="390" t="s">
        <v>641</v>
      </c>
      <c r="H27" s="354"/>
      <c r="I27" s="355"/>
      <c r="J27" s="363" t="s">
        <v>178</v>
      </c>
      <c r="K27" s="475">
        <v>26</v>
      </c>
      <c r="L27" s="33">
        <v>123</v>
      </c>
      <c r="M27" s="346" t="str">
        <f>IF(L27="","",VLOOKUP(L27,'Список уч-ов'!$A:$K,11,FALSE))</f>
        <v>МОЗЯКИНА Н.</v>
      </c>
      <c r="N27" s="299"/>
      <c r="O27" s="36"/>
      <c r="P27" s="349"/>
      <c r="Q27" s="124"/>
      <c r="R27" s="36"/>
      <c r="S27" s="350"/>
    </row>
    <row r="28" spans="1:19" ht="10.5" customHeight="1">
      <c r="A28" s="469">
        <v>13</v>
      </c>
      <c r="B28" s="42">
        <v>140</v>
      </c>
      <c r="C28" s="336" t="str">
        <f>IF(B28="","",VLOOKUP(B28,'Список уч-ов'!$A:$K,11,FALSE))</f>
        <v>ЧЕРНОВА Д.</v>
      </c>
      <c r="D28" s="337"/>
      <c r="E28" s="372"/>
      <c r="F28" s="339"/>
      <c r="G28" s="348"/>
      <c r="H28" s="354"/>
      <c r="I28" s="355"/>
      <c r="J28" s="302" t="s">
        <v>164</v>
      </c>
      <c r="K28" s="475"/>
      <c r="L28" s="33">
        <v>104</v>
      </c>
      <c r="M28" s="358" t="str">
        <f>IF(L28="","",VLOOKUP(L28,'Список уч-ов'!$A:$K,11,FALSE))</f>
        <v>БЛАЖКО А.</v>
      </c>
      <c r="N28" s="354"/>
      <c r="O28" s="355"/>
      <c r="P28" s="349"/>
      <c r="Q28" s="124"/>
      <c r="R28" s="36"/>
      <c r="S28" s="350"/>
    </row>
    <row r="29" spans="1:19" ht="10.5" customHeight="1">
      <c r="A29" s="469"/>
      <c r="B29" s="43">
        <v>122</v>
      </c>
      <c r="C29" s="344" t="str">
        <f>IF(B29="","",VLOOKUP(B29,'Список уч-ов'!$A:$K,11,FALSE))</f>
        <v>МЕЛЬНИКОВА В.</v>
      </c>
      <c r="D29" s="345" t="str">
        <f>IF(B29="","",VLOOKUP(B29,'Список уч-ов'!$A:$K,6,FALSE))</f>
        <v>Сорочинск Оренб.о.</v>
      </c>
      <c r="E29" s="334">
        <v>7</v>
      </c>
      <c r="F29" s="365">
        <v>146</v>
      </c>
      <c r="G29" s="358" t="str">
        <f>IF(F29="","",VLOOKUP(F29,'Список уч-ов'!$A:$K,11,FALSE))</f>
        <v>САЛЕЕВА К.</v>
      </c>
      <c r="H29" s="354"/>
      <c r="I29" s="355"/>
      <c r="J29" s="348"/>
      <c r="K29" s="124"/>
      <c r="L29" s="36"/>
      <c r="M29" s="390" t="s">
        <v>738</v>
      </c>
      <c r="N29" s="354"/>
      <c r="O29" s="355"/>
      <c r="P29" s="349"/>
      <c r="Q29" s="124"/>
      <c r="R29" s="36"/>
      <c r="S29" s="350"/>
    </row>
    <row r="30" spans="1:19" ht="10.5" customHeight="1">
      <c r="A30" s="470">
        <v>14</v>
      </c>
      <c r="B30" s="44">
        <v>146</v>
      </c>
      <c r="C30" s="359" t="str">
        <f>IF(B30="","",VLOOKUP(B30,'Список уч-ов'!$A:$K,11,FALSE))</f>
        <v>САЛЕЕВА К.</v>
      </c>
      <c r="D30" s="360" t="str">
        <f>IF(B30="","",VLOOKUP(B30,'Список уч-ов'!$A:$K,6,FALSE))</f>
        <v>Москва</v>
      </c>
      <c r="E30" s="335"/>
      <c r="F30" s="366">
        <v>138</v>
      </c>
      <c r="G30" s="353" t="str">
        <f>IF(F30="","",VLOOKUP(F30,'Список уч-ов'!$A:$K,11,FALSE))</f>
        <v>ЗАИКИНА А.</v>
      </c>
      <c r="H30" s="123"/>
      <c r="I30" s="36"/>
      <c r="J30" s="348"/>
      <c r="K30" s="124"/>
      <c r="L30" s="36"/>
      <c r="M30" s="348"/>
      <c r="N30" s="354"/>
      <c r="O30" s="355"/>
      <c r="P30" s="349"/>
      <c r="Q30" s="124"/>
      <c r="R30" s="36"/>
      <c r="S30" s="350"/>
    </row>
    <row r="31" spans="1:19" ht="10.5" customHeight="1">
      <c r="A31" s="470"/>
      <c r="B31" s="45">
        <v>138</v>
      </c>
      <c r="C31" s="361" t="str">
        <f>IF(B31="","",VLOOKUP(B31,'Список уч-ов'!$A:$K,11,FALSE))</f>
        <v>ЗАИКИНА А.</v>
      </c>
      <c r="D31" s="362"/>
      <c r="E31" s="338"/>
      <c r="F31" s="339"/>
      <c r="G31" s="390" t="s">
        <v>637</v>
      </c>
      <c r="H31" s="475">
        <v>20</v>
      </c>
      <c r="I31" s="33">
        <v>103</v>
      </c>
      <c r="J31" s="346" t="str">
        <f>IF(I31="","",VLOOKUP(I31,'Список уч-ов'!$A:$K,11,FALSE))</f>
        <v>КОЦЮР В.</v>
      </c>
      <c r="K31" s="299"/>
      <c r="L31" s="36"/>
      <c r="M31" s="348"/>
      <c r="N31" s="354"/>
      <c r="O31" s="355"/>
      <c r="P31" s="349"/>
      <c r="Q31" s="124"/>
      <c r="R31" s="36"/>
      <c r="S31" s="474" t="s">
        <v>5</v>
      </c>
    </row>
    <row r="32" spans="1:19" ht="10.5" customHeight="1">
      <c r="A32" s="469">
        <v>15</v>
      </c>
      <c r="B32" s="42">
        <v>163</v>
      </c>
      <c r="C32" s="383" t="str">
        <f>IF(B32="","",VLOOKUP(B32,'Список уч-ов'!$A:$K,11,FALSE))</f>
        <v>ЧЕРНОВА А.</v>
      </c>
      <c r="D32" s="373" t="s">
        <v>610</v>
      </c>
      <c r="E32" s="367"/>
      <c r="F32" s="368"/>
      <c r="G32" s="348"/>
      <c r="H32" s="475"/>
      <c r="I32" s="33">
        <v>107</v>
      </c>
      <c r="J32" s="358" t="str">
        <f>IF(I32="","",VLOOKUP(I32,'Список уч-ов'!$A:$K,11,FALSE))</f>
        <v>ГРИГОРЬЕВА К.</v>
      </c>
      <c r="K32" s="354"/>
      <c r="L32" s="355"/>
      <c r="M32" s="348"/>
      <c r="N32" s="354"/>
      <c r="O32" s="355"/>
      <c r="P32" s="349"/>
      <c r="Q32" s="124"/>
      <c r="R32" s="36"/>
      <c r="S32" s="474"/>
    </row>
    <row r="33" spans="1:19" ht="10.5" customHeight="1">
      <c r="A33" s="469"/>
      <c r="B33" s="43">
        <v>156</v>
      </c>
      <c r="C33" s="386" t="str">
        <f>IF(B33="","",VLOOKUP(B33,'Список уч-ов'!$A:$K,11,FALSE))</f>
        <v>ЛЕГОСТАЕВА В.</v>
      </c>
      <c r="D33" s="374"/>
      <c r="E33" s="334">
        <v>8</v>
      </c>
      <c r="F33" s="369">
        <v>103</v>
      </c>
      <c r="G33" s="346" t="str">
        <f>IF(F33="","",VLOOKUP(F33,'Список уч-ов'!$A:$K,11,FALSE))</f>
        <v>КОЦЮР В.</v>
      </c>
      <c r="H33" s="299"/>
      <c r="I33" s="36"/>
      <c r="J33" s="390" t="s">
        <v>646</v>
      </c>
      <c r="K33" s="354"/>
      <c r="L33" s="355"/>
      <c r="M33" s="348"/>
      <c r="N33" s="354"/>
      <c r="O33" s="355"/>
      <c r="P33" s="349"/>
      <c r="Q33" s="124"/>
      <c r="R33" s="36"/>
      <c r="S33" s="350"/>
    </row>
    <row r="34" spans="1:19" ht="10.5" customHeight="1">
      <c r="A34" s="470">
        <v>16</v>
      </c>
      <c r="B34" s="44">
        <v>103</v>
      </c>
      <c r="C34" s="359" t="str">
        <f>IF(B34="","",VLOOKUP(B34,'Список уч-ов'!$A:$K,11,FALSE))</f>
        <v>КОЦЮР В.</v>
      </c>
      <c r="D34" s="360" t="str">
        <f>IF(B34="","",VLOOKUP(B34,'Список уч-ов'!$A:$K,6,FALSE))</f>
        <v>Самара</v>
      </c>
      <c r="E34" s="335"/>
      <c r="F34" s="375">
        <v>107</v>
      </c>
      <c r="G34" s="358" t="str">
        <f>IF(F34="","",VLOOKUP(F34,'Список уч-ов'!$A:$K,11,FALSE))</f>
        <v>ГРИГОРЬЕВА К.</v>
      </c>
      <c r="H34" s="354"/>
      <c r="I34" s="355"/>
      <c r="J34" s="348"/>
      <c r="K34" s="354"/>
      <c r="L34" s="355"/>
      <c r="M34" s="348"/>
      <c r="N34" s="376"/>
      <c r="O34" s="36"/>
      <c r="P34" s="348"/>
      <c r="Q34" s="124"/>
      <c r="R34" s="36"/>
      <c r="S34" s="402" t="str">
        <f>IF(R35="","",VLOOKUP(R35,'Список уч-ов'!$A:$K,6,FALSE))</f>
        <v>Москва</v>
      </c>
    </row>
    <row r="35" spans="1:23" ht="10.5" customHeight="1">
      <c r="A35" s="470"/>
      <c r="B35" s="46">
        <v>107</v>
      </c>
      <c r="C35" s="361" t="str">
        <f>IF(B35="","",VLOOKUP(B35,'Список уч-ов'!$A:$K,11,FALSE))</f>
        <v>ГРИГОРЬЕВА К.</v>
      </c>
      <c r="D35" s="362"/>
      <c r="E35" s="338"/>
      <c r="F35" s="339"/>
      <c r="G35" s="390" t="s">
        <v>633</v>
      </c>
      <c r="H35" s="342"/>
      <c r="I35" s="347"/>
      <c r="J35" s="348"/>
      <c r="K35" s="342"/>
      <c r="L35" s="347"/>
      <c r="M35" s="348"/>
      <c r="N35" s="376"/>
      <c r="O35" s="36"/>
      <c r="P35" s="363" t="s">
        <v>170</v>
      </c>
      <c r="Q35" s="475">
        <v>31</v>
      </c>
      <c r="R35" s="35">
        <v>123</v>
      </c>
      <c r="S35" s="403" t="str">
        <f>IF(R35="","",VLOOKUP(R35,'Список уч-ов'!$A:$K,11,FALSE))</f>
        <v>МОЗЯКИНА Н.</v>
      </c>
      <c r="W35" s="10" t="s">
        <v>151</v>
      </c>
    </row>
    <row r="36" spans="1:19" ht="10.5" customHeight="1">
      <c r="A36" s="469">
        <v>17</v>
      </c>
      <c r="B36" s="42">
        <v>111</v>
      </c>
      <c r="C36" s="336" t="str">
        <f>IF(B36="","",VLOOKUP(B36,'Список уч-ов'!$A:$K,11,FALSE))</f>
        <v>ПОДНОСОВА Е.</v>
      </c>
      <c r="D36" s="337" t="str">
        <f>IF(B36="","",VLOOKUP(B36,'Список уч-ов'!$A:$K,6,FALSE))</f>
        <v>Краснодар</v>
      </c>
      <c r="E36" s="338"/>
      <c r="F36" s="339"/>
      <c r="G36" s="348"/>
      <c r="H36" s="342"/>
      <c r="I36" s="347"/>
      <c r="J36" s="348"/>
      <c r="K36" s="342"/>
      <c r="L36" s="347"/>
      <c r="M36" s="348"/>
      <c r="N36" s="342"/>
      <c r="O36" s="347"/>
      <c r="P36" s="302" t="s">
        <v>182</v>
      </c>
      <c r="Q36" s="475"/>
      <c r="R36" s="35">
        <v>104</v>
      </c>
      <c r="S36" s="404" t="str">
        <f>IF(R36="","",VLOOKUP(R36,'Список уч-ов'!$A:$K,11,FALSE))</f>
        <v>БЛАЖКО А.</v>
      </c>
    </row>
    <row r="37" spans="1:23" ht="10.5" customHeight="1">
      <c r="A37" s="469"/>
      <c r="B37" s="43">
        <v>106</v>
      </c>
      <c r="C37" s="344" t="str">
        <f>IF(B37="","",VLOOKUP(B37,'Список уч-ов'!$A:$K,11,FALSE))</f>
        <v>ГЛАДЫШЕВА Н.</v>
      </c>
      <c r="D37" s="345"/>
      <c r="E37" s="334">
        <v>9</v>
      </c>
      <c r="F37" s="365">
        <v>111</v>
      </c>
      <c r="G37" s="358" t="str">
        <f>IF(F37="","",VLOOKUP(F37,'Список уч-ов'!$A:$K,11,FALSE))</f>
        <v>ПОДНОСОВА Е.</v>
      </c>
      <c r="H37" s="342"/>
      <c r="I37" s="347"/>
      <c r="J37" s="348"/>
      <c r="K37" s="342"/>
      <c r="L37" s="347"/>
      <c r="M37" s="348"/>
      <c r="N37" s="342"/>
      <c r="O37" s="347"/>
      <c r="P37" s="349"/>
      <c r="Q37" s="124"/>
      <c r="R37" s="36" t="s">
        <v>139</v>
      </c>
      <c r="S37" s="399" t="str">
        <f>IF(R36="","",VLOOKUP(R36,'Список уч-ов'!$A:$K,6,FALSE))</f>
        <v>Москва</v>
      </c>
      <c r="W37" s="242">
        <f>IF(I7="","",IF(I7=F5,F9,IF(I7=F9,F5)))</f>
        <v>142</v>
      </c>
    </row>
    <row r="38" spans="1:23" ht="10.5" customHeight="1">
      <c r="A38" s="470">
        <v>18</v>
      </c>
      <c r="B38" s="44"/>
      <c r="C38" s="351" t="s">
        <v>154</v>
      </c>
      <c r="D38" s="352"/>
      <c r="E38" s="335"/>
      <c r="F38" s="366">
        <v>106</v>
      </c>
      <c r="G38" s="353" t="str">
        <f>IF(F38="","",VLOOKUP(F38,'Список уч-ов'!$A:$K,11,FALSE))</f>
        <v>ГЛАДЫШЕВА Н.</v>
      </c>
      <c r="H38" s="123"/>
      <c r="I38" s="36"/>
      <c r="J38" s="348"/>
      <c r="K38" s="354"/>
      <c r="L38" s="355"/>
      <c r="M38" s="348"/>
      <c r="N38" s="354"/>
      <c r="O38" s="355"/>
      <c r="P38" s="349"/>
      <c r="Q38" s="124"/>
      <c r="R38" s="36"/>
      <c r="S38" s="458" t="s">
        <v>743</v>
      </c>
      <c r="W38" s="242">
        <f>IF(I8="","",IF(I8=F6,F10,IF(I8=F10,F6)))</f>
        <v>116</v>
      </c>
    </row>
    <row r="39" spans="1:19" ht="10.5" customHeight="1">
      <c r="A39" s="470"/>
      <c r="B39" s="45"/>
      <c r="C39" s="356">
        <f>IF(B39="","",VLOOKUP(B39,'Список уч-ов'!$A:$K,11,FALSE))</f>
      </c>
      <c r="D39" s="357"/>
      <c r="E39" s="338"/>
      <c r="F39" s="339"/>
      <c r="G39" s="348"/>
      <c r="H39" s="475">
        <v>21</v>
      </c>
      <c r="I39" s="33">
        <v>111</v>
      </c>
      <c r="J39" s="358" t="str">
        <f>IF(I39="","",VLOOKUP(I39,'Список уч-ов'!$A:$K,11,FALSE))</f>
        <v>ПОДНОСОВА Е.</v>
      </c>
      <c r="K39" s="354"/>
      <c r="L39" s="355"/>
      <c r="M39" s="348"/>
      <c r="N39" s="354"/>
      <c r="O39" s="355"/>
      <c r="P39" s="349"/>
      <c r="Q39" s="124"/>
      <c r="R39" s="36"/>
      <c r="S39" s="350"/>
    </row>
    <row r="40" spans="1:23" ht="10.5" customHeight="1">
      <c r="A40" s="469">
        <v>19</v>
      </c>
      <c r="B40" s="42">
        <v>153</v>
      </c>
      <c r="C40" s="336" t="str">
        <f>IF(B40="","",VLOOKUP(B40,'Список уч-ов'!$A:$K,11,FALSE))</f>
        <v>ПОПОВА Л.</v>
      </c>
      <c r="D40" s="337" t="str">
        <f>IF(B40="","",VLOOKUP(B40,'Список уч-ов'!$A:$K,6,FALSE))</f>
        <v>Сорочинск Оренб.о.</v>
      </c>
      <c r="E40" s="338"/>
      <c r="F40" s="339"/>
      <c r="G40" s="348"/>
      <c r="H40" s="475"/>
      <c r="I40" s="33">
        <v>106</v>
      </c>
      <c r="J40" s="353" t="str">
        <f>IF(I40="","",VLOOKUP(I40,'Список уч-ов'!$A:$K,11,FALSE))</f>
        <v>ГЛАДЫШЕВА Н.</v>
      </c>
      <c r="K40" s="123"/>
      <c r="L40" s="36"/>
      <c r="M40" s="348"/>
      <c r="N40" s="354"/>
      <c r="O40" s="355"/>
      <c r="P40" s="349"/>
      <c r="Q40" s="124"/>
      <c r="R40" s="36"/>
      <c r="S40" s="350"/>
      <c r="W40" s="242" t="b">
        <f>IF(I15="","",IF(I15=F13,F17,IF(I15=F17,F13)))</f>
        <v>0</v>
      </c>
    </row>
    <row r="41" spans="1:23" ht="10.5" customHeight="1">
      <c r="A41" s="469"/>
      <c r="B41" s="43">
        <v>162</v>
      </c>
      <c r="C41" s="344" t="str">
        <f>IF(B41="","",VLOOKUP(B41,'Список уч-ов'!$A:$K,11,FALSE))</f>
        <v>МОЧАЛОВА А.</v>
      </c>
      <c r="D41" s="345"/>
      <c r="E41" s="334">
        <v>10</v>
      </c>
      <c r="F41" s="369">
        <v>125</v>
      </c>
      <c r="G41" s="346" t="str">
        <f>IF(F41="","",VLOOKUP(F41,'Список уч-ов'!$A:$K,11,FALSE))</f>
        <v>ХЛЫЗОВА Е.</v>
      </c>
      <c r="H41" s="299"/>
      <c r="I41" s="36"/>
      <c r="J41" s="390" t="s">
        <v>647</v>
      </c>
      <c r="K41" s="124"/>
      <c r="L41" s="36"/>
      <c r="M41" s="348"/>
      <c r="N41" s="354"/>
      <c r="O41" s="355"/>
      <c r="P41" s="349"/>
      <c r="Q41" s="124"/>
      <c r="R41" s="36"/>
      <c r="S41" s="350"/>
      <c r="W41" s="242" t="b">
        <f>IF(I16="","",IF(I16=F14,F18,IF(I16=F18,F14)))</f>
        <v>0</v>
      </c>
    </row>
    <row r="42" spans="1:19" ht="10.5" customHeight="1">
      <c r="A42" s="470">
        <v>20</v>
      </c>
      <c r="B42" s="44">
        <v>125</v>
      </c>
      <c r="C42" s="359" t="str">
        <f>IF(B42="","",VLOOKUP(B42,'Список уч-ов'!$A:$K,11,FALSE))</f>
        <v>ХЛЫЗОВА Е.</v>
      </c>
      <c r="D42" s="360" t="str">
        <f>IF(B42="","",VLOOKUP(B42,'Список уч-ов'!$A:$K,6,FALSE))</f>
        <v>Москва</v>
      </c>
      <c r="E42" s="335"/>
      <c r="F42" s="370">
        <v>143</v>
      </c>
      <c r="G42" s="358" t="str">
        <f>IF(F42="","",VLOOKUP(F42,'Список уч-ов'!$A:$K,11,FALSE))</f>
        <v>АНИСИМОВА А.</v>
      </c>
      <c r="H42" s="354"/>
      <c r="I42" s="355"/>
      <c r="J42" s="348"/>
      <c r="K42" s="124"/>
      <c r="L42" s="36"/>
      <c r="M42" s="348"/>
      <c r="N42" s="354"/>
      <c r="O42" s="355"/>
      <c r="P42" s="349"/>
      <c r="Q42" s="124"/>
      <c r="R42" s="36"/>
      <c r="S42" s="350"/>
    </row>
    <row r="43" spans="1:23" ht="10.5" customHeight="1">
      <c r="A43" s="470"/>
      <c r="B43" s="45">
        <v>143</v>
      </c>
      <c r="C43" s="361" t="str">
        <f>IF(B43="","",VLOOKUP(B43,'Список уч-ов'!$A:$K,11,FALSE))</f>
        <v>АНИСИМОВА А.</v>
      </c>
      <c r="D43" s="362"/>
      <c r="E43" s="338"/>
      <c r="F43" s="339"/>
      <c r="G43" s="390" t="s">
        <v>643</v>
      </c>
      <c r="H43" s="354"/>
      <c r="I43" s="355"/>
      <c r="J43" s="363" t="s">
        <v>178</v>
      </c>
      <c r="K43" s="475">
        <v>27</v>
      </c>
      <c r="L43" s="33">
        <v>115</v>
      </c>
      <c r="M43" s="358" t="str">
        <f>IF(L43="","",VLOOKUP(L43,'Список уч-ов'!$A:$K,11,FALSE))</f>
        <v>ЗАРЫПОВА К.</v>
      </c>
      <c r="N43" s="354"/>
      <c r="O43" s="355"/>
      <c r="P43" s="349"/>
      <c r="Q43" s="124"/>
      <c r="R43" s="36"/>
      <c r="S43" s="350"/>
      <c r="W43" s="242">
        <f>IF(I23="","",IF(I23=F21,F25,IF(I23=F25,F21)))</f>
        <v>133</v>
      </c>
    </row>
    <row r="44" spans="1:23" ht="10.5" customHeight="1">
      <c r="A44" s="469">
        <v>21</v>
      </c>
      <c r="B44" s="42">
        <v>115</v>
      </c>
      <c r="C44" s="336" t="str">
        <f>IF(B44="","",VLOOKUP(B44,'Список уч-ов'!$A:$K,11,FALSE))</f>
        <v>ЗАРЫПОВА К.</v>
      </c>
      <c r="D44" s="337"/>
      <c r="E44" s="338"/>
      <c r="F44" s="339"/>
      <c r="G44" s="348"/>
      <c r="H44" s="354"/>
      <c r="I44" s="355"/>
      <c r="J44" s="302" t="s">
        <v>163</v>
      </c>
      <c r="K44" s="475"/>
      <c r="L44" s="33">
        <v>114</v>
      </c>
      <c r="M44" s="353" t="str">
        <f>IF(L44="","",VLOOKUP(L44,'Список уч-ов'!$A:$K,11,FALSE))</f>
        <v>ЕФИМОВА К.</v>
      </c>
      <c r="N44" s="123"/>
      <c r="O44" s="36"/>
      <c r="P44" s="349"/>
      <c r="Q44" s="124"/>
      <c r="R44" s="36"/>
      <c r="S44" s="350"/>
      <c r="W44" s="242">
        <f>IF(I24="","",IF(I24=F22,F26,IF(I24=F26,F22)))</f>
        <v>132</v>
      </c>
    </row>
    <row r="45" spans="1:21" ht="10.5" customHeight="1">
      <c r="A45" s="469"/>
      <c r="B45" s="43">
        <v>114</v>
      </c>
      <c r="C45" s="344" t="str">
        <f>IF(B45="","",VLOOKUP(B45,'Список уч-ов'!$A:$K,11,FALSE))</f>
        <v>ЕФИМОВА К.</v>
      </c>
      <c r="D45" s="345" t="str">
        <f>IF(B45="","",VLOOKUP(B45,'Список уч-ов'!$A:$K,6,FALSE))</f>
        <v>Чебоксары  Чув.</v>
      </c>
      <c r="E45" s="334">
        <v>11</v>
      </c>
      <c r="F45" s="33">
        <v>115</v>
      </c>
      <c r="G45" s="358" t="str">
        <f>IF(F45="","",VLOOKUP(F45,'Список уч-ов'!$A:$K,11,FALSE))</f>
        <v>ЗАРЫПОВА К.</v>
      </c>
      <c r="H45" s="354"/>
      <c r="I45" s="355"/>
      <c r="J45" s="348"/>
      <c r="K45" s="124"/>
      <c r="L45" s="36"/>
      <c r="M45" s="456" t="s">
        <v>737</v>
      </c>
      <c r="N45" s="124"/>
      <c r="O45" s="36"/>
      <c r="P45" s="349"/>
      <c r="Q45" s="124"/>
      <c r="R45" s="36"/>
      <c r="S45" s="350"/>
      <c r="U45" s="10" t="s">
        <v>150</v>
      </c>
    </row>
    <row r="46" spans="1:23" ht="10.5" customHeight="1">
      <c r="A46" s="470">
        <v>22</v>
      </c>
      <c r="B46" s="44">
        <v>161</v>
      </c>
      <c r="C46" s="359" t="str">
        <f>IF(B46="","",VLOOKUP(B46,'Список уч-ов'!$A:$K,11,FALSE))</f>
        <v>КЛИМЧЕНКО В.</v>
      </c>
      <c r="D46" s="360" t="s">
        <v>612</v>
      </c>
      <c r="E46" s="335"/>
      <c r="F46" s="33">
        <v>114</v>
      </c>
      <c r="G46" s="353" t="str">
        <f>IF(F46="","",VLOOKUP(F46,'Список уч-ов'!$A:$K,11,FALSE))</f>
        <v>ЕФИМОВА К.</v>
      </c>
      <c r="H46" s="123"/>
      <c r="I46" s="36"/>
      <c r="J46" s="348"/>
      <c r="K46" s="124"/>
      <c r="L46" s="36"/>
      <c r="M46" s="348"/>
      <c r="N46" s="124"/>
      <c r="O46" s="36"/>
      <c r="P46" s="349"/>
      <c r="Q46" s="124"/>
      <c r="R46" s="36"/>
      <c r="S46" s="350"/>
      <c r="W46" s="242">
        <f>IF(I31="","",IF(I31=F29,F33,IF(I31=F33,F29)))</f>
        <v>146</v>
      </c>
    </row>
    <row r="47" spans="1:23" ht="10.5" customHeight="1">
      <c r="A47" s="470"/>
      <c r="B47" s="45">
        <v>160</v>
      </c>
      <c r="C47" s="361" t="str">
        <f>IF(B47="","",VLOOKUP(B47,'Список уч-ов'!$A:$K,11,FALSE))</f>
        <v>ЛЕПКАЛОВА Е.</v>
      </c>
      <c r="D47" s="362"/>
      <c r="E47" s="338"/>
      <c r="F47" s="339"/>
      <c r="G47" s="390" t="s">
        <v>632</v>
      </c>
      <c r="H47" s="475">
        <v>22</v>
      </c>
      <c r="I47" s="33">
        <v>115</v>
      </c>
      <c r="J47" s="346" t="str">
        <f>IF(I47="","",VLOOKUP(I47,'Список уч-ов'!$A:$K,11,FALSE))</f>
        <v>ЗАРЫПОВА К.</v>
      </c>
      <c r="K47" s="299"/>
      <c r="L47" s="36"/>
      <c r="M47" s="348"/>
      <c r="N47" s="124"/>
      <c r="O47" s="36"/>
      <c r="P47" s="349"/>
      <c r="Q47" s="124"/>
      <c r="R47" s="36"/>
      <c r="S47" s="350"/>
      <c r="U47" s="242">
        <f>IF(L11="","",IF(L11=I7,I15,IF(L11=I15,I7)))</f>
        <v>113</v>
      </c>
      <c r="W47" s="242">
        <f>IF(I32="","",IF(I32=F30,F34,IF(I32=F34,F30)))</f>
        <v>138</v>
      </c>
    </row>
    <row r="48" spans="1:21" ht="10.5" customHeight="1">
      <c r="A48" s="469">
        <v>23</v>
      </c>
      <c r="B48" s="42">
        <v>150</v>
      </c>
      <c r="C48" s="336" t="str">
        <f>IF(B48="","",VLOOKUP(B48,'Список уч-ов'!$A:$K,11,FALSE))</f>
        <v>КОКАРЕВА С.</v>
      </c>
      <c r="D48" s="337" t="str">
        <f>IF(B48="","",VLOOKUP(B48,'Список уч-ов'!$A:$K,6,FALSE))</f>
        <v>Владивосток</v>
      </c>
      <c r="E48" s="367"/>
      <c r="F48" s="368"/>
      <c r="G48" s="348"/>
      <c r="H48" s="475"/>
      <c r="I48" s="33">
        <v>114</v>
      </c>
      <c r="J48" s="358" t="str">
        <f>IF(I48="","",VLOOKUP(I48,'Список уч-ов'!$A:$K,11,FALSE))</f>
        <v>ЕФИМОВА К.</v>
      </c>
      <c r="K48" s="354"/>
      <c r="L48" s="355"/>
      <c r="M48" s="348"/>
      <c r="N48" s="124"/>
      <c r="O48" s="36"/>
      <c r="P48" s="349"/>
      <c r="Q48" s="124"/>
      <c r="R48" s="36"/>
      <c r="S48" s="474" t="s">
        <v>6</v>
      </c>
      <c r="U48" s="242">
        <f>IF(L12="","",IF(L12=I8,I16,IF(L12=I16,I8)))</f>
        <v>112</v>
      </c>
    </row>
    <row r="49" spans="1:23" ht="10.5" customHeight="1">
      <c r="A49" s="469"/>
      <c r="B49" s="43">
        <v>134</v>
      </c>
      <c r="C49" s="344" t="str">
        <f>IF(B49="","",VLOOKUP(B49,'Список уч-ов'!$A:$K,11,FALSE))</f>
        <v>ГИБАЙДУЛИНА А.</v>
      </c>
      <c r="D49" s="345"/>
      <c r="E49" s="334">
        <v>12</v>
      </c>
      <c r="F49" s="369">
        <v>124</v>
      </c>
      <c r="G49" s="346" t="str">
        <f>IF(F49="","",VLOOKUP(F49,'Список уч-ов'!$A:$K,11,FALSE))</f>
        <v>КУЛИКОВА О.</v>
      </c>
      <c r="H49" s="299"/>
      <c r="I49" s="36"/>
      <c r="J49" s="390" t="s">
        <v>650</v>
      </c>
      <c r="K49" s="354"/>
      <c r="L49" s="355"/>
      <c r="M49" s="348"/>
      <c r="N49" s="124"/>
      <c r="O49" s="36"/>
      <c r="P49" s="349"/>
      <c r="Q49" s="124"/>
      <c r="R49" s="36"/>
      <c r="S49" s="474"/>
      <c r="W49" s="242">
        <f>IF(I39="","",IF(I39=F37,F41,IF(I39=F41,F37)))</f>
        <v>125</v>
      </c>
    </row>
    <row r="50" spans="1:23" ht="10.5" customHeight="1">
      <c r="A50" s="470">
        <v>24</v>
      </c>
      <c r="B50" s="44">
        <v>108</v>
      </c>
      <c r="C50" s="359" t="str">
        <f>IF(B50="","",VLOOKUP(B50,'Список уч-ов'!$A:$K,11,FALSE))</f>
        <v>ЕРМАКОВА Е.</v>
      </c>
      <c r="D50" s="360" t="str">
        <f>IF(B50="","",VLOOKUP(B50,'Список уч-ов'!$A:$K,6,FALSE))</f>
        <v>Ярославль</v>
      </c>
      <c r="E50" s="335"/>
      <c r="F50" s="370">
        <v>108</v>
      </c>
      <c r="G50" s="358" t="str">
        <f>IF(F50="","",VLOOKUP(F50,'Список уч-ов'!$A:$K,11,FALSE))</f>
        <v>ЕРМАКОВА Е.</v>
      </c>
      <c r="H50" s="354"/>
      <c r="I50" s="355"/>
      <c r="J50" s="348"/>
      <c r="K50" s="354"/>
      <c r="L50" s="355"/>
      <c r="M50" s="348"/>
      <c r="N50" s="124"/>
      <c r="O50" s="36"/>
      <c r="P50" s="349"/>
      <c r="Q50" s="124"/>
      <c r="R50" s="36"/>
      <c r="S50" s="350"/>
      <c r="U50" s="242">
        <f>IF(L27="","",IF(L27=I23,I31,IF(L27=I31,I23)))</f>
        <v>103</v>
      </c>
      <c r="W50" s="242">
        <f>IF(I40="","",IF(I40=F38,F42,IF(I40=F42,F38)))</f>
        <v>143</v>
      </c>
    </row>
    <row r="51" spans="1:21" ht="10.5" customHeight="1">
      <c r="A51" s="470"/>
      <c r="B51" s="45">
        <v>124</v>
      </c>
      <c r="C51" s="361" t="str">
        <f>IF(B51="","",VLOOKUP(B51,'Список уч-ов'!$A:$K,11,FALSE))</f>
        <v>КУЛИКОВА О.</v>
      </c>
      <c r="D51" s="362"/>
      <c r="E51" s="338"/>
      <c r="F51" s="339"/>
      <c r="G51" s="390" t="s">
        <v>634</v>
      </c>
      <c r="H51" s="354"/>
      <c r="I51" s="355"/>
      <c r="J51" s="348"/>
      <c r="K51" s="354"/>
      <c r="L51" s="355"/>
      <c r="M51" s="363" t="s">
        <v>178</v>
      </c>
      <c r="N51" s="475">
        <v>30</v>
      </c>
      <c r="O51" s="35">
        <v>115</v>
      </c>
      <c r="P51" s="346" t="str">
        <f>IF(O51="","",VLOOKUP(O51,'Список уч-ов'!$A:$K,11,FALSE))</f>
        <v>ЗАРЫПОВА К.</v>
      </c>
      <c r="Q51" s="299"/>
      <c r="R51" s="36"/>
      <c r="S51" s="402" t="str">
        <f>IF(R52="","",VLOOKUP(R52,'Список уч-ов'!$A:$K,6,FALSE))</f>
        <v>Москва</v>
      </c>
      <c r="U51" s="242">
        <f>IF(L28="","",IF(L28=I24,I32,IF(L28=I32,I24)))</f>
        <v>107</v>
      </c>
    </row>
    <row r="52" spans="1:23" ht="10.5" customHeight="1">
      <c r="A52" s="469">
        <v>25</v>
      </c>
      <c r="B52" s="42">
        <v>110</v>
      </c>
      <c r="C52" s="336" t="str">
        <f>IF(B52="","",VLOOKUP(B52,'Список уч-ов'!$A:$K,11,FALSE))</f>
        <v>ЛЕБЕДЕВА В.</v>
      </c>
      <c r="D52" s="337" t="str">
        <f>IF(B52="","",VLOOKUP(B52,'Список уч-ов'!$A:$K,6,FALSE))</f>
        <v>Казань  Тат.</v>
      </c>
      <c r="E52" s="338"/>
      <c r="F52" s="339"/>
      <c r="G52" s="348"/>
      <c r="H52" s="354"/>
      <c r="I52" s="355"/>
      <c r="J52" s="348"/>
      <c r="K52" s="354"/>
      <c r="L52" s="355"/>
      <c r="M52" s="302" t="s">
        <v>166</v>
      </c>
      <c r="N52" s="475"/>
      <c r="O52" s="33">
        <v>114</v>
      </c>
      <c r="P52" s="358" t="str">
        <f>IF(O52="","",VLOOKUP(O52,'Список уч-ов'!$A:$K,11,FALSE))</f>
        <v>ЕФИМОВА К.</v>
      </c>
      <c r="Q52" s="354"/>
      <c r="R52" s="80">
        <f>IF(R35="","",IF(R35=O19,O51,IF(R35=O51,O19)))</f>
        <v>115</v>
      </c>
      <c r="S52" s="403" t="str">
        <f>IF(R52="","",VLOOKUP(R52,'Список уч-ов'!$A:$K,11,FALSE))</f>
        <v>ЗАРЫПОВА К.</v>
      </c>
      <c r="W52" s="242">
        <f>IF(I47="","",IF(I47=F45,F49,IF(I47=F49,F45)))</f>
        <v>124</v>
      </c>
    </row>
    <row r="53" spans="1:23" ht="10.5" customHeight="1">
      <c r="A53" s="469"/>
      <c r="B53" s="43">
        <v>120</v>
      </c>
      <c r="C53" s="344" t="str">
        <f>IF(B53="","",VLOOKUP(B53,'Список уч-ов'!$A:$K,11,FALSE))</f>
        <v>РОДИОНОВА М.</v>
      </c>
      <c r="D53" s="345"/>
      <c r="E53" s="334">
        <v>13</v>
      </c>
      <c r="F53" s="365">
        <v>110</v>
      </c>
      <c r="G53" s="358" t="str">
        <f>IF(F53="","",VLOOKUP(F53,'Список уч-ов'!$A:$K,11,FALSE))</f>
        <v>ЛЕБЕДЕВА В.</v>
      </c>
      <c r="H53" s="354"/>
      <c r="I53" s="355"/>
      <c r="J53" s="348"/>
      <c r="K53" s="354"/>
      <c r="L53" s="355"/>
      <c r="M53" s="348"/>
      <c r="N53" s="124"/>
      <c r="O53" s="36"/>
      <c r="P53" s="457" t="s">
        <v>742</v>
      </c>
      <c r="Q53" s="354"/>
      <c r="R53" s="105">
        <f>IF(R36="","",IF(R36=O20,O52,IF(R36=O52,O20)))</f>
        <v>114</v>
      </c>
      <c r="S53" s="404" t="str">
        <f>IF(R53="","",VLOOKUP(R53,'Список уч-ов'!$A:$K,11,FALSE))</f>
        <v>ЕФИМОВА К.</v>
      </c>
      <c r="U53" s="242">
        <f>IF(L43="","",IF(L43=I39,I47,IF(L43=I47,I39)))</f>
        <v>111</v>
      </c>
      <c r="W53" s="242">
        <f>IF(I48="","",IF(I48=F46,F50,IF(I48=F50,F46)))</f>
        <v>108</v>
      </c>
    </row>
    <row r="54" spans="1:21" ht="10.5" customHeight="1">
      <c r="A54" s="470">
        <v>26</v>
      </c>
      <c r="B54" s="44">
        <v>147</v>
      </c>
      <c r="C54" s="359" t="str">
        <f>IF(B54="","",VLOOKUP(B54,'Список уч-ов'!$A:$K,11,FALSE))</f>
        <v>СИНЦОВА М.</v>
      </c>
      <c r="D54" s="360"/>
      <c r="E54" s="335"/>
      <c r="F54" s="366">
        <v>120</v>
      </c>
      <c r="G54" s="353" t="str">
        <f>IF(F54="","",VLOOKUP(F54,'Список уч-ов'!$A:$K,11,FALSE))</f>
        <v>РОДИОНОВА М.</v>
      </c>
      <c r="H54" s="123"/>
      <c r="I54" s="36"/>
      <c r="J54" s="348"/>
      <c r="K54" s="354"/>
      <c r="L54" s="355"/>
      <c r="M54" s="348"/>
      <c r="N54" s="124"/>
      <c r="O54" s="36"/>
      <c r="P54" s="349"/>
      <c r="Q54" s="354"/>
      <c r="R54" s="63"/>
      <c r="S54" s="399" t="str">
        <f>IF(R53="","",VLOOKUP(R53,'Список уч-ов'!$A:$K,6,FALSE))</f>
        <v>Чебоксары  Чув.</v>
      </c>
      <c r="U54" s="242">
        <f>IF(L44="","",IF(L44=I40,I48,IF(L44=I48,I40)))</f>
        <v>106</v>
      </c>
    </row>
    <row r="55" spans="1:23" ht="10.5" customHeight="1">
      <c r="A55" s="470"/>
      <c r="B55" s="45">
        <v>131</v>
      </c>
      <c r="C55" s="361" t="str">
        <f>IF(B55="","",VLOOKUP(B55,'Список уч-ов'!$A:$K,11,FALSE))</f>
        <v>ЯРОШЕВИЧ Ю.</v>
      </c>
      <c r="D55" s="362" t="str">
        <f>IF(B55="","",VLOOKUP(B55,'Список уч-ов'!$A:$K,6,FALSE))</f>
        <v>Москва</v>
      </c>
      <c r="E55" s="338"/>
      <c r="F55" s="339"/>
      <c r="G55" s="390" t="s">
        <v>642</v>
      </c>
      <c r="H55" s="475">
        <v>23</v>
      </c>
      <c r="I55" s="33">
        <v>110</v>
      </c>
      <c r="J55" s="358" t="str">
        <f>IF(I55="","",VLOOKUP(I55,'Список уч-ов'!$A:$K,11,FALSE))</f>
        <v>ЛЕБЕДЕВА В.</v>
      </c>
      <c r="K55" s="354"/>
      <c r="L55" s="355"/>
      <c r="M55" s="348"/>
      <c r="N55" s="124"/>
      <c r="O55" s="36"/>
      <c r="P55" s="349"/>
      <c r="Q55" s="354"/>
      <c r="R55" s="63"/>
      <c r="S55" s="377"/>
      <c r="W55" s="242">
        <f>IF(I55="","",IF(I55=F53,F57,IF(I55=F57,F53)))</f>
        <v>118</v>
      </c>
    </row>
    <row r="56" spans="1:23" ht="10.5" customHeight="1">
      <c r="A56" s="469">
        <v>27</v>
      </c>
      <c r="B56" s="42">
        <v>148</v>
      </c>
      <c r="C56" s="336" t="str">
        <f>IF(B56="","",VLOOKUP(B56,'Список уч-ов'!$A:$K,11,FALSE))</f>
        <v>ОХОТНИКОВА Е.</v>
      </c>
      <c r="D56" s="337" t="str">
        <f>IF(B56="","",VLOOKUP(B56,'Список уч-ов'!$A:$K,6,FALSE))</f>
        <v>Н.Новгород</v>
      </c>
      <c r="E56" s="367"/>
      <c r="F56" s="368"/>
      <c r="G56" s="348"/>
      <c r="H56" s="475"/>
      <c r="I56" s="33">
        <v>120</v>
      </c>
      <c r="J56" s="353" t="str">
        <f>IF(I56="","",VLOOKUP(I56,'Список уч-ов'!$A:$K,11,FALSE))</f>
        <v>РОДИОНОВА М.</v>
      </c>
      <c r="K56" s="123"/>
      <c r="L56" s="36"/>
      <c r="M56" s="348"/>
      <c r="N56" s="124"/>
      <c r="O56" s="36"/>
      <c r="P56" s="349"/>
      <c r="Q56" s="376"/>
      <c r="R56" s="355"/>
      <c r="S56" s="372"/>
      <c r="U56" s="242">
        <f>IF(L59="","",IF(L59=I55,I63,IF(L59=I63,I55)))</f>
        <v>101</v>
      </c>
      <c r="W56" s="242">
        <f>IF(I56="","",IF(I56=F54,F58,IF(I56=F58,F54)))</f>
        <v>137</v>
      </c>
    </row>
    <row r="57" spans="1:21" ht="10.5" customHeight="1">
      <c r="A57" s="469"/>
      <c r="B57" s="43">
        <v>145</v>
      </c>
      <c r="C57" s="344" t="str">
        <f>IF(B57="","",VLOOKUP(B57,'Список уч-ов'!$A:$K,11,FALSE))</f>
        <v>ЗАХАРОВА О.</v>
      </c>
      <c r="D57" s="345"/>
      <c r="E57" s="334">
        <v>14</v>
      </c>
      <c r="F57" s="365">
        <v>118</v>
      </c>
      <c r="G57" s="346" t="str">
        <f>IF(F57="","",VLOOKUP(F57,'Список уч-ов'!$A:$K,11,FALSE))</f>
        <v>СОФРОНОВА  .</v>
      </c>
      <c r="H57" s="299"/>
      <c r="I57" s="36"/>
      <c r="J57" s="390" t="s">
        <v>649</v>
      </c>
      <c r="K57" s="124"/>
      <c r="L57" s="36"/>
      <c r="M57" s="348"/>
      <c r="N57" s="124"/>
      <c r="O57" s="36"/>
      <c r="P57" s="349"/>
      <c r="Q57" s="376"/>
      <c r="R57" s="36"/>
      <c r="S57" s="474" t="s">
        <v>7</v>
      </c>
      <c r="U57" s="242">
        <f>IF(L60="","",IF(L60=I56,I64,IF(L60=I64,I56)))</f>
        <v>109</v>
      </c>
    </row>
    <row r="58" spans="1:23" ht="10.5" customHeight="1">
      <c r="A58" s="470">
        <v>28</v>
      </c>
      <c r="B58" s="44">
        <v>118</v>
      </c>
      <c r="C58" s="359" t="str">
        <f>IF(B58="","",VLOOKUP(B58,'Список уч-ов'!$A:$K,11,FALSE))</f>
        <v>СОФРОНОВА  .</v>
      </c>
      <c r="D58" s="360" t="str">
        <f>IF(B58="","",VLOOKUP(B58,'Список уч-ов'!$A:$K,6,FALSE))</f>
        <v>С.-Петербург</v>
      </c>
      <c r="E58" s="335"/>
      <c r="F58" s="366">
        <v>137</v>
      </c>
      <c r="G58" s="358" t="str">
        <f>IF(F58="","",VLOOKUP(F58,'Список уч-ов'!$A:$K,11,FALSE))</f>
        <v>СУТОРМИНА А.</v>
      </c>
      <c r="H58" s="354"/>
      <c r="I58" s="355"/>
      <c r="J58" s="348"/>
      <c r="K58" s="124"/>
      <c r="L58" s="36"/>
      <c r="M58" s="348"/>
      <c r="N58" s="124"/>
      <c r="O58" s="36"/>
      <c r="P58" s="349"/>
      <c r="Q58" s="354"/>
      <c r="R58" s="36"/>
      <c r="S58" s="474"/>
      <c r="W58" s="242">
        <f>IF(I63="","",IF(I63=F61,F65,IF(I63=F65,F61)))</f>
        <v>117</v>
      </c>
    </row>
    <row r="59" spans="1:23" ht="10.5" customHeight="1">
      <c r="A59" s="470"/>
      <c r="B59" s="45">
        <v>137</v>
      </c>
      <c r="C59" s="361" t="str">
        <f>IF(B59="","",VLOOKUP(B59,'Список уч-ов'!$A:$K,11,FALSE))</f>
        <v>СУТОРМИНА А.</v>
      </c>
      <c r="D59" s="362"/>
      <c r="E59" s="338"/>
      <c r="F59" s="339"/>
      <c r="G59" s="390" t="s">
        <v>639</v>
      </c>
      <c r="H59" s="354"/>
      <c r="I59" s="355"/>
      <c r="J59" s="363" t="s">
        <v>178</v>
      </c>
      <c r="K59" s="475">
        <v>28</v>
      </c>
      <c r="L59" s="35">
        <v>110</v>
      </c>
      <c r="M59" s="346" t="str">
        <f>IF(L59="","",VLOOKUP(L59,'Список уч-ов'!$A:$K,11,FALSE))</f>
        <v>ЛЕБЕДЕВА В.</v>
      </c>
      <c r="N59" s="299"/>
      <c r="O59" s="36"/>
      <c r="P59" s="349"/>
      <c r="Q59" s="354"/>
      <c r="R59" s="36"/>
      <c r="S59" s="402" t="str">
        <f>IF(R60="","",VLOOKUP(R60,'Список уч-ов'!$A:$K,6,FALSE))</f>
        <v>Москва</v>
      </c>
      <c r="W59" s="242">
        <f>IF(I64="","",IF(I64=F62,F66,IF(I64=F66,F62)))</f>
        <v>119</v>
      </c>
    </row>
    <row r="60" spans="1:19" ht="10.5" customHeight="1">
      <c r="A60" s="469">
        <v>29</v>
      </c>
      <c r="B60" s="42">
        <v>117</v>
      </c>
      <c r="C60" s="336" t="str">
        <f>IF(B60="","",VLOOKUP(B60,'Список уч-ов'!$A:$K,11,FALSE))</f>
        <v>МОХНАЧЕВА О.</v>
      </c>
      <c r="D60" s="337" t="str">
        <f>IF(B60="","",VLOOKUP(B60,'Список уч-ов'!$A:$K,6,FALSE))</f>
        <v>Самара</v>
      </c>
      <c r="E60" s="338"/>
      <c r="F60" s="339"/>
      <c r="G60" s="348"/>
      <c r="H60" s="354"/>
      <c r="I60" s="355"/>
      <c r="J60" s="302" t="s">
        <v>162</v>
      </c>
      <c r="K60" s="475"/>
      <c r="L60" s="33">
        <v>120</v>
      </c>
      <c r="M60" s="358" t="str">
        <f>IF(L60="","",VLOOKUP(L60,'Список уч-ов'!$A:$K,11,FALSE))</f>
        <v>РОДИОНОВА М.</v>
      </c>
      <c r="N60" s="354"/>
      <c r="O60" s="355"/>
      <c r="P60" s="349"/>
      <c r="Q60" s="354"/>
      <c r="R60" s="80">
        <f>IF(O19="","",IF(O19=L11,L27,IF(O19=L27,L11)))</f>
        <v>102</v>
      </c>
      <c r="S60" s="403" t="str">
        <f>IF(R60="","",VLOOKUP(R60,'Список уч-ов'!$A:$K,11,FALSE))</f>
        <v>ГОЛУБЕВА А.</v>
      </c>
    </row>
    <row r="61" spans="1:19" ht="10.5" customHeight="1">
      <c r="A61" s="469"/>
      <c r="B61" s="43">
        <v>119</v>
      </c>
      <c r="C61" s="344" t="str">
        <f>IF(B61="","",VLOOKUP(B61,'Список уч-ов'!$A:$K,11,FALSE))</f>
        <v>САФИНА В.</v>
      </c>
      <c r="D61" s="345"/>
      <c r="E61" s="334">
        <v>15</v>
      </c>
      <c r="F61" s="33">
        <v>117</v>
      </c>
      <c r="G61" s="358" t="str">
        <f>IF(F61="","",VLOOKUP(F61,'Список уч-ов'!$A:$K,11,FALSE))</f>
        <v>МОХНАЧЕВА О.</v>
      </c>
      <c r="H61" s="354"/>
      <c r="I61" s="355"/>
      <c r="J61" s="348"/>
      <c r="K61" s="124"/>
      <c r="L61" s="36"/>
      <c r="M61" s="390" t="s">
        <v>740</v>
      </c>
      <c r="N61" s="354"/>
      <c r="O61" s="355"/>
      <c r="P61" s="378"/>
      <c r="Q61" s="379"/>
      <c r="R61" s="105">
        <f>IF(O20="","",IF(O20=L12,L28,IF(O20=L28,L12)))</f>
        <v>105</v>
      </c>
      <c r="S61" s="404" t="str">
        <f>IF(R61="","",VLOOKUP(R61,'Список уч-ов'!$A:$K,11,FALSE))</f>
        <v>ИВАХИНА Т.</v>
      </c>
    </row>
    <row r="62" spans="1:19" ht="10.5" customHeight="1">
      <c r="A62" s="470">
        <v>30</v>
      </c>
      <c r="B62" s="44">
        <v>154</v>
      </c>
      <c r="C62" s="359" t="str">
        <f>IF(B62="","",VLOOKUP(B62,'Список уч-ов'!$A:$K,11,FALSE))</f>
        <v>КЛИМОЧКИНА Я.</v>
      </c>
      <c r="D62" s="360"/>
      <c r="E62" s="335"/>
      <c r="F62" s="33">
        <v>119</v>
      </c>
      <c r="G62" s="353" t="str">
        <f>IF(F62="","",VLOOKUP(F62,'Список уч-ов'!$A:$K,11,FALSE))</f>
        <v>САФИНА В.</v>
      </c>
      <c r="H62" s="123"/>
      <c r="I62" s="36"/>
      <c r="J62" s="348"/>
      <c r="K62" s="124"/>
      <c r="L62" s="36"/>
      <c r="M62" s="348"/>
      <c r="N62" s="380"/>
      <c r="O62" s="63"/>
      <c r="P62" s="381"/>
      <c r="Q62" s="382"/>
      <c r="R62" s="379"/>
      <c r="S62" s="399" t="str">
        <f>IF(R61="","",VLOOKUP(R61,'Список уч-ов'!$A:$K,6,FALSE))</f>
        <v>Благовещенск</v>
      </c>
    </row>
    <row r="63" spans="1:19" ht="10.5" customHeight="1">
      <c r="A63" s="470"/>
      <c r="B63" s="45">
        <v>144</v>
      </c>
      <c r="C63" s="361" t="str">
        <f>IF(B63="","",VLOOKUP(B63,'Список уч-ов'!$A:$K,11,FALSE))</f>
        <v>СУХОРУКОВА С.</v>
      </c>
      <c r="D63" s="362" t="str">
        <f>IF(B63="","",VLOOKUP(B63,'Список уч-ов'!$A:$K,6,FALSE))</f>
        <v>Челябинск</v>
      </c>
      <c r="E63" s="338"/>
      <c r="F63" s="339"/>
      <c r="G63" s="390" t="s">
        <v>638</v>
      </c>
      <c r="H63" s="475">
        <v>24</v>
      </c>
      <c r="I63" s="35">
        <v>101</v>
      </c>
      <c r="J63" s="346" t="str">
        <f>IF(I63="","",VLOOKUP(I63,'Список уч-ов'!$A:$K,11,FALSE))</f>
        <v>РЯБОВА Т.</v>
      </c>
      <c r="K63" s="299"/>
      <c r="L63" s="36"/>
      <c r="M63" s="348"/>
      <c r="N63" s="380"/>
      <c r="O63" s="63"/>
      <c r="P63" s="381"/>
      <c r="Q63" s="380"/>
      <c r="R63" s="36"/>
      <c r="S63" s="474" t="s">
        <v>7</v>
      </c>
    </row>
    <row r="64" spans="1:19" ht="10.5" customHeight="1">
      <c r="A64" s="469">
        <v>31</v>
      </c>
      <c r="B64" s="42"/>
      <c r="C64" s="383" t="s">
        <v>154</v>
      </c>
      <c r="D64" s="373"/>
      <c r="E64" s="367"/>
      <c r="F64" s="368"/>
      <c r="G64" s="348"/>
      <c r="H64" s="475"/>
      <c r="I64" s="33">
        <v>109</v>
      </c>
      <c r="J64" s="358" t="str">
        <f>IF(I64="","",VLOOKUP(I64,'Список уч-ов'!$A:$K,11,FALSE))</f>
        <v>СТЕПАНОВА А.</v>
      </c>
      <c r="K64" s="354"/>
      <c r="L64" s="355"/>
      <c r="M64" s="348"/>
      <c r="N64" s="380"/>
      <c r="O64" s="63"/>
      <c r="P64" s="384"/>
      <c r="Q64" s="385"/>
      <c r="R64" s="36"/>
      <c r="S64" s="474"/>
    </row>
    <row r="65" spans="1:19" ht="10.5" customHeight="1">
      <c r="A65" s="469"/>
      <c r="B65" s="43"/>
      <c r="C65" s="386">
        <f>IF(B65="","",VLOOKUP(B65,'Список уч-ов'!$A:$K,11,FALSE))</f>
      </c>
      <c r="D65" s="374"/>
      <c r="E65" s="334">
        <v>16</v>
      </c>
      <c r="F65" s="35">
        <v>101</v>
      </c>
      <c r="G65" s="346" t="str">
        <f>IF(F65="","",VLOOKUP(F65,'Список уч-ов'!$A:$K,11,FALSE))</f>
        <v>РЯБОВА Т.</v>
      </c>
      <c r="H65" s="299"/>
      <c r="I65" s="36"/>
      <c r="J65" s="390" t="s">
        <v>651</v>
      </c>
      <c r="K65" s="354"/>
      <c r="L65" s="355"/>
      <c r="M65" s="348"/>
      <c r="N65" s="380"/>
      <c r="O65" s="63"/>
      <c r="P65" s="381"/>
      <c r="Q65" s="382"/>
      <c r="R65" s="36"/>
      <c r="S65" s="402" t="str">
        <f>IF(R66="","",VLOOKUP(R66,'Список уч-ов'!$A:$K,6,FALSE))</f>
        <v>Казань  Тат.</v>
      </c>
    </row>
    <row r="66" spans="1:19" ht="10.5" customHeight="1">
      <c r="A66" s="470">
        <v>32</v>
      </c>
      <c r="B66" s="44">
        <v>101</v>
      </c>
      <c r="C66" s="359" t="str">
        <f>IF(B66="","",VLOOKUP(B66,'Список уч-ов'!$A:$K,11,FALSE))</f>
        <v>РЯБОВА Т.</v>
      </c>
      <c r="D66" s="360" t="str">
        <f>IF(B66="","",VLOOKUP(B66,'Список уч-ов'!$A:$K,6,FALSE))</f>
        <v>Москва</v>
      </c>
      <c r="E66" s="335"/>
      <c r="F66" s="33">
        <v>109</v>
      </c>
      <c r="G66" s="358" t="str">
        <f>IF(F66="","",VLOOKUP(F66,'Список уч-ов'!$A:$K,11,FALSE))</f>
        <v>СТЕПАНОВА А.</v>
      </c>
      <c r="H66" s="354"/>
      <c r="I66" s="355"/>
      <c r="J66" s="348"/>
      <c r="K66" s="354"/>
      <c r="L66" s="355"/>
      <c r="M66" s="348"/>
      <c r="N66" s="376"/>
      <c r="O66" s="36"/>
      <c r="P66" s="349"/>
      <c r="Q66" s="354"/>
      <c r="R66" s="80">
        <f>IF(O51="","",IF(O51=L43,L59,IF(O51=L59,L43)))</f>
        <v>110</v>
      </c>
      <c r="S66" s="403" t="str">
        <f>IF(R66="","",VLOOKUP(R66,'Список уч-ов'!$A:$K,11,FALSE))</f>
        <v>ЛЕБЕДЕВА В.</v>
      </c>
    </row>
    <row r="67" spans="1:19" ht="10.5" customHeight="1">
      <c r="A67" s="470"/>
      <c r="B67" s="47">
        <v>109</v>
      </c>
      <c r="C67" s="361" t="str">
        <f>IF(B67="","",VLOOKUP(B67,'Список уч-ов'!$A:$K,11,FALSE))</f>
        <v>СТЕПАНОВА А.</v>
      </c>
      <c r="D67" s="362"/>
      <c r="E67" s="387"/>
      <c r="F67" s="388"/>
      <c r="G67" s="348"/>
      <c r="H67" s="389"/>
      <c r="I67" s="355"/>
      <c r="J67" s="348"/>
      <c r="K67" s="389"/>
      <c r="L67" s="355"/>
      <c r="M67" s="348"/>
      <c r="N67" s="376"/>
      <c r="O67" s="36"/>
      <c r="P67" s="348"/>
      <c r="Q67" s="376"/>
      <c r="R67" s="105">
        <f>IF(O52="","",IF(O52=L44,L60,IF(O52=L60,L44)))</f>
        <v>120</v>
      </c>
      <c r="S67" s="404" t="str">
        <f>IF(R67="","",VLOOKUP(R67,'Список уч-ов'!$A:$K,11,FALSE))</f>
        <v>РОДИОНОВА М.</v>
      </c>
    </row>
    <row r="68" spans="1:19" ht="10.5" customHeight="1">
      <c r="A68" s="17"/>
      <c r="B68" s="55"/>
      <c r="C68" s="56"/>
      <c r="D68" s="40"/>
      <c r="E68" s="29"/>
      <c r="F68" s="50"/>
      <c r="G68" s="73"/>
      <c r="H68" s="30"/>
      <c r="I68" s="53"/>
      <c r="J68" s="73"/>
      <c r="K68" s="30"/>
      <c r="L68" s="53"/>
      <c r="M68" s="73"/>
      <c r="N68" s="21"/>
      <c r="O68" s="54"/>
      <c r="P68" s="73"/>
      <c r="Q68" s="21"/>
      <c r="R68" s="54"/>
      <c r="S68" s="399" t="str">
        <f>IF(R67="","",VLOOKUP(R67,'Список уч-ов'!$A:$K,6,FALSE))</f>
        <v>Москва</v>
      </c>
    </row>
    <row r="69" spans="1:19" ht="15.75">
      <c r="A69" s="259" t="s">
        <v>85</v>
      </c>
      <c r="J69" s="260" t="str">
        <f>ПЮ!J69</f>
        <v>судья МК Малова Г.Е.</v>
      </c>
      <c r="M69" s="259" t="s">
        <v>86</v>
      </c>
      <c r="N69" s="48"/>
      <c r="O69" s="13"/>
      <c r="P69" s="41"/>
      <c r="Q69" s="31"/>
      <c r="R69" s="51"/>
      <c r="S69" s="260" t="str">
        <f>ПЮ!S69</f>
        <v>судья ВК  Куринец Е.А.</v>
      </c>
    </row>
  </sheetData>
  <sheetProtection/>
  <mergeCells count="54">
    <mergeCell ref="A6:A7"/>
    <mergeCell ref="H7:H8"/>
    <mergeCell ref="A8:A9"/>
    <mergeCell ref="A10:A11"/>
    <mergeCell ref="A1:S1"/>
    <mergeCell ref="A2:S2"/>
    <mergeCell ref="A3:S3"/>
    <mergeCell ref="A4:A5"/>
    <mergeCell ref="A14:A15"/>
    <mergeCell ref="H15:H16"/>
    <mergeCell ref="A16:A17"/>
    <mergeCell ref="K11:K12"/>
    <mergeCell ref="A12:A13"/>
    <mergeCell ref="H31:H32"/>
    <mergeCell ref="H63:H64"/>
    <mergeCell ref="S31:S32"/>
    <mergeCell ref="H23:H24"/>
    <mergeCell ref="A20:A21"/>
    <mergeCell ref="N19:N20"/>
    <mergeCell ref="A32:A33"/>
    <mergeCell ref="K27:K28"/>
    <mergeCell ref="A22:A23"/>
    <mergeCell ref="A24:A25"/>
    <mergeCell ref="A18:A19"/>
    <mergeCell ref="H47:H48"/>
    <mergeCell ref="S63:S64"/>
    <mergeCell ref="S48:S49"/>
    <mergeCell ref="S57:S58"/>
    <mergeCell ref="A48:A49"/>
    <mergeCell ref="A50:A51"/>
    <mergeCell ref="A52:A53"/>
    <mergeCell ref="A64:A65"/>
    <mergeCell ref="H55:H56"/>
    <mergeCell ref="A62:A63"/>
    <mergeCell ref="K59:K60"/>
    <mergeCell ref="K43:K44"/>
    <mergeCell ref="A66:A67"/>
    <mergeCell ref="A54:A55"/>
    <mergeCell ref="A56:A57"/>
    <mergeCell ref="A58:A59"/>
    <mergeCell ref="A60:A61"/>
    <mergeCell ref="A42:A43"/>
    <mergeCell ref="A46:A47"/>
    <mergeCell ref="A44:A45"/>
    <mergeCell ref="A34:A35"/>
    <mergeCell ref="A30:A31"/>
    <mergeCell ref="A26:A27"/>
    <mergeCell ref="A28:A29"/>
    <mergeCell ref="Q35:Q36"/>
    <mergeCell ref="N51:N52"/>
    <mergeCell ref="A36:A37"/>
    <mergeCell ref="H39:H40"/>
    <mergeCell ref="A38:A39"/>
    <mergeCell ref="A40:A41"/>
  </mergeCells>
  <printOptions horizontalCentered="1" verticalCentered="1"/>
  <pageMargins left="0.1968503937007874" right="0.1968503937007874" top="0" bottom="0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U143"/>
  <sheetViews>
    <sheetView zoomScale="115" zoomScaleNormal="115" zoomScalePageLayoutView="0" workbookViewId="0" topLeftCell="A36">
      <selection activeCell="W67" sqref="W67"/>
    </sheetView>
  </sheetViews>
  <sheetFormatPr defaultColWidth="9.00390625" defaultRowHeight="12.75" outlineLevelCol="1"/>
  <cols>
    <col min="1" max="1" width="3.75390625" style="32" customWidth="1"/>
    <col min="2" max="2" width="3.00390625" style="48" hidden="1" customWidth="1" outlineLevel="1"/>
    <col min="3" max="3" width="12.75390625" style="13" customWidth="1" collapsed="1"/>
    <col min="4" max="4" width="4.75390625" style="41" customWidth="1"/>
    <col min="5" max="5" width="2.75390625" style="31" customWidth="1"/>
    <col min="6" max="6" width="3.00390625" style="51" hidden="1" customWidth="1" outlineLevel="1"/>
    <col min="7" max="7" width="11.75390625" style="117" customWidth="1" collapsed="1"/>
    <col min="8" max="8" width="2.375" style="10" customWidth="1"/>
    <col min="9" max="9" width="3.00390625" style="48" hidden="1" customWidth="1" outlineLevel="1"/>
    <col min="10" max="10" width="11.75390625" style="76" customWidth="1" collapsed="1"/>
    <col min="11" max="11" width="2.625" style="10" customWidth="1"/>
    <col min="12" max="12" width="3.00390625" style="48" hidden="1" customWidth="1" outlineLevel="1"/>
    <col min="13" max="13" width="11.75390625" style="94" customWidth="1" collapsed="1"/>
    <col min="14" max="14" width="3.25390625" style="10" customWidth="1"/>
    <col min="15" max="15" width="3.00390625" style="48" hidden="1" customWidth="1" outlineLevel="1"/>
    <col min="16" max="16" width="12.25390625" style="94" customWidth="1" collapsed="1"/>
    <col min="17" max="17" width="2.375" style="10" customWidth="1"/>
    <col min="18" max="18" width="3.00390625" style="48" hidden="1" customWidth="1" outlineLevel="1"/>
    <col min="19" max="19" width="17.125" style="10" customWidth="1" collapsed="1"/>
    <col min="20" max="20" width="9.125" style="10" customWidth="1"/>
    <col min="21" max="21" width="9.125" style="10" hidden="1" customWidth="1" outlineLevel="1"/>
    <col min="22" max="22" width="9.125" style="10" customWidth="1" collapsed="1"/>
    <col min="23" max="16384" width="9.125" style="10" customWidth="1"/>
  </cols>
  <sheetData>
    <row r="1" spans="1:19" ht="17.25" customHeight="1">
      <c r="A1" s="471" t="str">
        <f>'Список уч-ов'!A1:G1</f>
        <v>ПЕРВЕНСТВО РОССИИ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:19" ht="17.25" customHeight="1" thickBot="1">
      <c r="A2" s="472" t="str">
        <f>'Список уч-ов'!A2:G2</f>
        <v>среди юношей и девушек 1992 года рождения и моложе.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19" ht="19.5" customHeight="1">
      <c r="A3" s="476" t="s">
        <v>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</row>
    <row r="4" spans="1:19" ht="10.5" customHeight="1">
      <c r="A4" s="469">
        <v>1</v>
      </c>
      <c r="B4" s="42">
        <v>2</v>
      </c>
      <c r="C4" s="37" t="str">
        <f>IF(B4="","",VLOOKUP(B4,'Список уч-ов'!$A:$K,11,FALSE))</f>
        <v>ГАДИЕВ В.</v>
      </c>
      <c r="D4" s="337" t="str">
        <f>IF(B4="","",VLOOKUP(B4,'Список уч-ов'!$A:$K,6,FALSE))</f>
        <v>Сорочинск Оренб.о.</v>
      </c>
      <c r="E4" s="14"/>
      <c r="F4" s="49"/>
      <c r="G4" s="110"/>
      <c r="H4" s="15"/>
      <c r="I4" s="52"/>
      <c r="J4" s="477"/>
      <c r="K4" s="478"/>
      <c r="L4" s="478"/>
      <c r="M4" s="478"/>
      <c r="N4" s="134"/>
      <c r="O4" s="134"/>
      <c r="P4" s="134"/>
      <c r="Q4" s="134"/>
      <c r="R4" s="134"/>
      <c r="S4" s="244" t="s">
        <v>15</v>
      </c>
    </row>
    <row r="5" spans="1:19" ht="10.5" customHeight="1">
      <c r="A5" s="469"/>
      <c r="B5" s="43">
        <v>102</v>
      </c>
      <c r="C5" s="11" t="str">
        <f>IF(B5="","",VLOOKUP(B5,'Список уч-ов'!$A:$K,11,FALSE))</f>
        <v>ГОЛУБЕВА А.</v>
      </c>
      <c r="D5" s="345"/>
      <c r="E5" s="334">
        <v>1</v>
      </c>
      <c r="F5" s="33">
        <v>2</v>
      </c>
      <c r="G5" s="111" t="str">
        <f>IF(F5="","",VLOOKUP(F5,'Список уч-ов'!$A:$K,11,FALSE))</f>
        <v>ГАДИЕВ В.</v>
      </c>
      <c r="H5" s="15"/>
      <c r="I5" s="52"/>
      <c r="J5" s="73"/>
      <c r="K5" s="15"/>
      <c r="L5" s="52"/>
      <c r="M5" s="95"/>
      <c r="N5" s="15"/>
      <c r="O5" s="52"/>
      <c r="P5" s="98"/>
      <c r="Q5" s="15"/>
      <c r="R5" s="52"/>
      <c r="S5" s="300">
        <f ca="1">NOW()</f>
        <v>40300.88247314815</v>
      </c>
    </row>
    <row r="6" spans="1:19" ht="10.5" customHeight="1">
      <c r="A6" s="470">
        <v>2</v>
      </c>
      <c r="B6" s="44"/>
      <c r="C6" s="297" t="s">
        <v>678</v>
      </c>
      <c r="D6" s="352"/>
      <c r="E6" s="335"/>
      <c r="F6" s="33">
        <v>102</v>
      </c>
      <c r="G6" s="112" t="str">
        <f>IF(F6="","",VLOOKUP(F6,'Список уч-ов'!$A:$K,11,FALSE))</f>
        <v>ГОЛУБЕВА А.</v>
      </c>
      <c r="H6" s="123"/>
      <c r="I6" s="36"/>
      <c r="J6" s="73"/>
      <c r="K6" s="18"/>
      <c r="L6" s="53"/>
      <c r="M6" s="95"/>
      <c r="N6" s="18"/>
      <c r="O6" s="53"/>
      <c r="P6" s="98"/>
      <c r="Q6" s="18"/>
      <c r="R6" s="53"/>
      <c r="S6" s="16"/>
    </row>
    <row r="7" spans="1:19" ht="10.5" customHeight="1">
      <c r="A7" s="470"/>
      <c r="B7" s="45"/>
      <c r="C7" s="298" t="s">
        <v>678</v>
      </c>
      <c r="D7" s="357"/>
      <c r="E7" s="14"/>
      <c r="F7" s="49"/>
      <c r="G7" s="110"/>
      <c r="H7" s="475">
        <v>33</v>
      </c>
      <c r="I7" s="33">
        <v>2</v>
      </c>
      <c r="J7" s="92" t="str">
        <f>IF(I7="","",VLOOKUP(I7,'Список уч-ов'!$A:$K,11,FALSE))</f>
        <v>ГАДИЕВ В.</v>
      </c>
      <c r="K7" s="18"/>
      <c r="L7" s="53"/>
      <c r="M7" s="95"/>
      <c r="N7" s="18"/>
      <c r="O7" s="53"/>
      <c r="P7" s="98"/>
      <c r="Q7" s="18"/>
      <c r="R7" s="53"/>
      <c r="S7" s="16"/>
    </row>
    <row r="8" spans="1:19" ht="10.5" customHeight="1">
      <c r="A8" s="469">
        <v>3</v>
      </c>
      <c r="B8" s="42">
        <v>36</v>
      </c>
      <c r="C8" s="37" t="str">
        <f>IF(B8="","",VLOOKUP(B8,'Список уч-ов'!$A:$K,11,FALSE))</f>
        <v>ПРОКОФЬЕВ А.</v>
      </c>
      <c r="D8" s="337" t="str">
        <f>IF(B8="","",VLOOKUP(B8,'Список уч-ов'!$A:$K,6,FALSE))</f>
        <v>Михайловское  Яр.о.</v>
      </c>
      <c r="E8" s="14"/>
      <c r="F8" s="49"/>
      <c r="G8" s="110"/>
      <c r="H8" s="475"/>
      <c r="I8" s="33">
        <v>102</v>
      </c>
      <c r="J8" s="90" t="str">
        <f>IF(I8="","",VLOOKUP(I8,'Список уч-ов'!$A:$K,11,FALSE))</f>
        <v>ГОЛУБЕВА А.</v>
      </c>
      <c r="K8" s="123"/>
      <c r="L8" s="36"/>
      <c r="M8" s="95"/>
      <c r="N8" s="18"/>
      <c r="O8" s="53"/>
      <c r="P8" s="98"/>
      <c r="Q8" s="18"/>
      <c r="R8" s="53"/>
      <c r="S8" s="16"/>
    </row>
    <row r="9" spans="1:19" ht="10.5" customHeight="1">
      <c r="A9" s="469"/>
      <c r="B9" s="43">
        <v>108</v>
      </c>
      <c r="C9" s="11" t="str">
        <f>IF(B9="","",VLOOKUP(B9,'Список уч-ов'!$A:$K,11,FALSE))</f>
        <v>ЕРМАКОВА Е.</v>
      </c>
      <c r="D9" s="345"/>
      <c r="E9" s="334">
        <v>2</v>
      </c>
      <c r="F9" s="33">
        <v>36</v>
      </c>
      <c r="G9" s="113" t="str">
        <f>IF(F9="","",VLOOKUP(F9,'Список уч-ов'!$A:$K,11,FALSE))</f>
        <v>ПРОКОФЬЕВ А.</v>
      </c>
      <c r="H9" s="299"/>
      <c r="I9" s="36"/>
      <c r="J9" s="73" t="s">
        <v>709</v>
      </c>
      <c r="K9" s="124"/>
      <c r="L9" s="36"/>
      <c r="M9" s="95"/>
      <c r="N9" s="18"/>
      <c r="O9" s="53"/>
      <c r="P9" s="98"/>
      <c r="Q9" s="18"/>
      <c r="R9" s="53"/>
      <c r="S9" s="16"/>
    </row>
    <row r="10" spans="1:19" ht="10.5" customHeight="1">
      <c r="A10" s="470">
        <v>4</v>
      </c>
      <c r="B10" s="44">
        <v>35</v>
      </c>
      <c r="C10" s="38" t="str">
        <f>IF(B10="","",VLOOKUP(B10,'Список уч-ов'!$A:$K,11,FALSE))</f>
        <v>ЕВГЛЕВСКИЙ Г.</v>
      </c>
      <c r="D10" s="360" t="str">
        <f>IF(B10="","",VLOOKUP(B10,'Список уч-ов'!$A:$K,6,FALSE))</f>
        <v>Москва</v>
      </c>
      <c r="E10" s="335"/>
      <c r="F10" s="33">
        <v>108</v>
      </c>
      <c r="G10" s="111" t="str">
        <f>IF(F10="","",VLOOKUP(F10,'Список уч-ов'!$A:$K,11,FALSE))</f>
        <v>ЕРМАКОВА Е.</v>
      </c>
      <c r="H10" s="18"/>
      <c r="I10" s="53"/>
      <c r="J10" s="73"/>
      <c r="K10" s="124"/>
      <c r="L10" s="36"/>
      <c r="M10" s="95"/>
      <c r="N10" s="18"/>
      <c r="O10" s="53"/>
      <c r="P10" s="98"/>
      <c r="Q10" s="18"/>
      <c r="R10" s="53"/>
      <c r="S10" s="16"/>
    </row>
    <row r="11" spans="1:19" ht="10.5" customHeight="1">
      <c r="A11" s="470"/>
      <c r="B11" s="45">
        <v>136</v>
      </c>
      <c r="C11" s="39" t="str">
        <f>IF(B11="","",VLOOKUP(B11,'Список уч-ов'!$A:$K,11,FALSE))</f>
        <v>ШОХОВА Н.</v>
      </c>
      <c r="D11" s="362"/>
      <c r="E11" s="14"/>
      <c r="G11" s="49"/>
      <c r="H11" s="18"/>
      <c r="I11" s="53"/>
      <c r="J11" s="118"/>
      <c r="K11" s="475">
        <v>49</v>
      </c>
      <c r="L11" s="33">
        <v>2</v>
      </c>
      <c r="M11" s="92" t="str">
        <f>IF(L11="","",VLOOKUP(L11,'Список уч-ов'!$A:$K,11,FALSE))</f>
        <v>ГАДИЕВ В.</v>
      </c>
      <c r="N11" s="18"/>
      <c r="O11" s="53"/>
      <c r="P11" s="98"/>
      <c r="Q11" s="18"/>
      <c r="R11" s="53"/>
      <c r="S11" s="18"/>
    </row>
    <row r="12" spans="1:19" ht="10.5" customHeight="1">
      <c r="A12" s="469">
        <v>5</v>
      </c>
      <c r="B12" s="42">
        <v>24</v>
      </c>
      <c r="C12" s="37" t="str">
        <f>IF(B12="","",VLOOKUP(B12,'Список уч-ов'!$A:$K,11,FALSE))</f>
        <v>МИТРОФАНОВ И.</v>
      </c>
      <c r="D12" s="337" t="str">
        <f>IF(B12="","",VLOOKUP(B12,'Список уч-ов'!$A:$K,6,FALSE))</f>
        <v>Серпухов М.о.</v>
      </c>
      <c r="E12" s="14"/>
      <c r="F12" s="49"/>
      <c r="G12" s="110" t="s">
        <v>693</v>
      </c>
      <c r="H12" s="18"/>
      <c r="I12" s="53"/>
      <c r="J12" s="119"/>
      <c r="K12" s="475"/>
      <c r="L12" s="33">
        <v>102</v>
      </c>
      <c r="M12" s="90" t="str">
        <f>IF(L12="","",VLOOKUP(L12,'Список уч-ов'!$A:$K,11,FALSE))</f>
        <v>ГОЛУБЕВА А.</v>
      </c>
      <c r="N12" s="123"/>
      <c r="O12" s="36"/>
      <c r="P12" s="98"/>
      <c r="Q12" s="18"/>
      <c r="R12" s="53"/>
      <c r="S12" s="16"/>
    </row>
    <row r="13" spans="1:19" ht="10.5" customHeight="1">
      <c r="A13" s="469"/>
      <c r="B13" s="43">
        <v>131</v>
      </c>
      <c r="C13" s="11" t="str">
        <f>IF(B13="","",VLOOKUP(B13,'Список уч-ов'!$A:$K,11,FALSE))</f>
        <v>ЯРОШЕВИЧ Ю.</v>
      </c>
      <c r="D13" s="345"/>
      <c r="E13" s="334">
        <v>3</v>
      </c>
      <c r="F13" s="33">
        <v>24</v>
      </c>
      <c r="G13" s="113" t="str">
        <f>IF(F13="","",VLOOKUP(F13,'Список уч-ов'!$A:$K,11,FALSE))</f>
        <v>МИТРОФАНОВ И.</v>
      </c>
      <c r="H13" s="18"/>
      <c r="I13" s="53"/>
      <c r="J13" s="73"/>
      <c r="K13" s="124"/>
      <c r="L13" s="36"/>
      <c r="M13" s="452" t="s">
        <v>712</v>
      </c>
      <c r="N13" s="124"/>
      <c r="O13" s="36"/>
      <c r="P13" s="98"/>
      <c r="Q13" s="18"/>
      <c r="R13" s="53"/>
      <c r="S13" s="16"/>
    </row>
    <row r="14" spans="1:19" ht="10.5" customHeight="1">
      <c r="A14" s="470">
        <v>6</v>
      </c>
      <c r="B14" s="44">
        <v>62</v>
      </c>
      <c r="C14" s="38" t="str">
        <f>IF(B14="","",VLOOKUP(B14,'Список уч-ов'!$A:$K,11,FALSE))</f>
        <v>МЕЛКУЕВ С.</v>
      </c>
      <c r="D14" s="360" t="str">
        <f>IF(B14="","",VLOOKUP(B14,'Список уч-ов'!$A:$K,6,FALSE))</f>
        <v>Медвежьегорск</v>
      </c>
      <c r="E14" s="335"/>
      <c r="F14" s="33">
        <v>131</v>
      </c>
      <c r="G14" s="112" t="str">
        <f>IF(F14="","",VLOOKUP(F14,'Список уч-ов'!$A:$K,11,FALSE))</f>
        <v>ЯРОШЕВИЧ Ю.</v>
      </c>
      <c r="H14" s="123"/>
      <c r="I14" s="36"/>
      <c r="J14" s="73"/>
      <c r="K14" s="124"/>
      <c r="L14" s="36"/>
      <c r="M14" s="95"/>
      <c r="N14" s="124"/>
      <c r="O14" s="36"/>
      <c r="P14" s="98"/>
      <c r="Q14" s="18"/>
      <c r="R14" s="53"/>
      <c r="S14" s="16"/>
    </row>
    <row r="15" spans="1:19" ht="10.5" customHeight="1">
      <c r="A15" s="470"/>
      <c r="B15" s="45">
        <v>163</v>
      </c>
      <c r="C15" s="39" t="str">
        <f>IF(B15="","",VLOOKUP(B15,'Список уч-ов'!$A:$K,11,FALSE))</f>
        <v>ЧЕРНОВА А.</v>
      </c>
      <c r="D15" s="362"/>
      <c r="E15" s="14"/>
      <c r="F15" s="49"/>
      <c r="G15" s="110" t="s">
        <v>683</v>
      </c>
      <c r="H15" s="475">
        <v>34</v>
      </c>
      <c r="I15" s="35">
        <v>8</v>
      </c>
      <c r="J15" s="91" t="str">
        <f>IF(I15="","",VLOOKUP(I15,'Список уч-ов'!$A:$K,11,FALSE))</f>
        <v>ЦЫБИН А.</v>
      </c>
      <c r="K15" s="299"/>
      <c r="L15" s="36"/>
      <c r="M15" s="95"/>
      <c r="N15" s="124"/>
      <c r="O15" s="36"/>
      <c r="P15" s="98"/>
      <c r="Q15" s="18"/>
      <c r="R15" s="53"/>
      <c r="S15" s="16"/>
    </row>
    <row r="16" spans="1:19" ht="10.5" customHeight="1">
      <c r="A16" s="469">
        <v>7</v>
      </c>
      <c r="B16" s="42">
        <v>56</v>
      </c>
      <c r="C16" s="295" t="str">
        <f>IF(B16="","",VLOOKUP(B16,'Список уч-ов'!$A:$K,11,FALSE))</f>
        <v>МИЛИНКА В.</v>
      </c>
      <c r="D16" s="337" t="str">
        <f>IF(B16="","",VLOOKUP(B16,'Список уч-ов'!$A:$K,6,FALSE))</f>
        <v>Абинск</v>
      </c>
      <c r="E16" s="19"/>
      <c r="F16" s="34"/>
      <c r="G16" s="110"/>
      <c r="H16" s="475"/>
      <c r="I16" s="33">
        <v>132</v>
      </c>
      <c r="J16" s="92" t="str">
        <f>IF(I16="","",VLOOKUP(I16,'Список уч-ов'!$A:$K,11,FALSE))</f>
        <v>ОСЕТРИНА Е.</v>
      </c>
      <c r="K16" s="18"/>
      <c r="L16" s="53"/>
      <c r="M16" s="95"/>
      <c r="N16" s="124"/>
      <c r="O16" s="36"/>
      <c r="P16" s="98"/>
      <c r="Q16" s="18"/>
      <c r="R16" s="53"/>
      <c r="S16" s="16"/>
    </row>
    <row r="17" spans="1:19" ht="10.5" customHeight="1">
      <c r="A17" s="469"/>
      <c r="B17" s="43">
        <v>161</v>
      </c>
      <c r="C17" s="296" t="str">
        <f>IF(B17="","",VLOOKUP(B17,'Список уч-ов'!$A:$K,11,FALSE))</f>
        <v>КЛИМЧЕНКО В.</v>
      </c>
      <c r="D17" s="345"/>
      <c r="E17" s="334">
        <v>4</v>
      </c>
      <c r="F17" s="35">
        <v>8</v>
      </c>
      <c r="G17" s="113" t="str">
        <f>IF(F17="","",VLOOKUP(F17,'Список уч-ов'!$A:$K,11,FALSE))</f>
        <v>ЦЫБИН А.</v>
      </c>
      <c r="H17" s="299"/>
      <c r="I17" s="36"/>
      <c r="J17" s="73" t="s">
        <v>704</v>
      </c>
      <c r="K17" s="18"/>
      <c r="L17" s="53"/>
      <c r="M17" s="95"/>
      <c r="N17" s="124"/>
      <c r="O17" s="36"/>
      <c r="P17" s="98"/>
      <c r="Q17" s="18"/>
      <c r="R17" s="53"/>
      <c r="S17" s="16"/>
    </row>
    <row r="18" spans="1:19" ht="10.5" customHeight="1">
      <c r="A18" s="470">
        <v>8</v>
      </c>
      <c r="B18" s="44">
        <v>8</v>
      </c>
      <c r="C18" s="38" t="str">
        <f>IF(B18="","",VLOOKUP(B18,'Список уч-ов'!$A:$K,11,FALSE))</f>
        <v>ЦЫБИН А.</v>
      </c>
      <c r="D18" s="360" t="str">
        <f>IF(B18="","",VLOOKUP(B18,'Список уч-ов'!$A:$K,6,FALSE))</f>
        <v>С.-Петербург</v>
      </c>
      <c r="E18" s="335"/>
      <c r="F18" s="33">
        <v>132</v>
      </c>
      <c r="G18" s="111" t="str">
        <f>IF(F18="","",VLOOKUP(F18,'Список уч-ов'!$A:$K,11,FALSE))</f>
        <v>ОСЕТРИНА Е.</v>
      </c>
      <c r="H18" s="18"/>
      <c r="I18" s="53"/>
      <c r="J18" s="73"/>
      <c r="K18" s="18"/>
      <c r="L18" s="53"/>
      <c r="M18" s="95"/>
      <c r="N18" s="124"/>
      <c r="O18" s="36"/>
      <c r="P18" s="405" t="str">
        <f>IF(O19="","",VLOOKUP(O19,'Список уч-ов'!$A:$K,6,FALSE))</f>
        <v>Сорочинск Оренб.о.</v>
      </c>
      <c r="Q18" s="18"/>
      <c r="R18" s="53"/>
      <c r="S18" s="16"/>
    </row>
    <row r="19" spans="1:19" ht="10.5" customHeight="1">
      <c r="A19" s="470"/>
      <c r="B19" s="45">
        <v>132</v>
      </c>
      <c r="C19" s="39" t="str">
        <f>IF(B19="","",VLOOKUP(B19,'Список уч-ов'!$A:$K,11,FALSE))</f>
        <v>ОСЕТРИНА Е.</v>
      </c>
      <c r="D19" s="362"/>
      <c r="E19" s="14"/>
      <c r="F19" s="49"/>
      <c r="G19" s="450" t="s">
        <v>694</v>
      </c>
      <c r="H19" s="18"/>
      <c r="I19" s="53"/>
      <c r="J19" s="73"/>
      <c r="K19" s="18"/>
      <c r="L19" s="53"/>
      <c r="M19" s="301" t="s">
        <v>178</v>
      </c>
      <c r="N19" s="475">
        <v>57</v>
      </c>
      <c r="O19" s="35">
        <v>2</v>
      </c>
      <c r="P19" s="91" t="str">
        <f>IF(O19="","",VLOOKUP(O19,'Список уч-ов'!$A:$K,11,FALSE))</f>
        <v>ГАДИЕВ В.</v>
      </c>
      <c r="Q19" s="20"/>
      <c r="R19" s="54"/>
      <c r="S19" s="16"/>
    </row>
    <row r="20" spans="1:19" ht="10.5" customHeight="1">
      <c r="A20" s="469">
        <v>9</v>
      </c>
      <c r="B20" s="42">
        <v>28</v>
      </c>
      <c r="C20" s="37" t="str">
        <f>IF(B20="","",VLOOKUP(B20,'Список уч-ов'!$A:$K,11,FALSE))</f>
        <v>КРЕГЕЛЬ Д.</v>
      </c>
      <c r="D20" s="337" t="str">
        <f>IF(B20="","",VLOOKUP(B20,'Список уч-ов'!$A:$K,6,FALSE))</f>
        <v>Москва</v>
      </c>
      <c r="E20" s="14"/>
      <c r="F20" s="49"/>
      <c r="G20" s="110"/>
      <c r="H20" s="18"/>
      <c r="I20" s="53"/>
      <c r="J20" s="73"/>
      <c r="K20" s="18"/>
      <c r="L20" s="53"/>
      <c r="M20" s="302" t="s">
        <v>167</v>
      </c>
      <c r="N20" s="475"/>
      <c r="O20" s="33">
        <v>102</v>
      </c>
      <c r="P20" s="96" t="str">
        <f>IF(O20="","",VLOOKUP(O20,'Список уч-ов'!$A:$K,11,FALSE))</f>
        <v>ГОЛУБЕВА А.</v>
      </c>
      <c r="Q20" s="123"/>
      <c r="R20" s="36"/>
      <c r="S20" s="16"/>
    </row>
    <row r="21" spans="1:19" ht="10.5" customHeight="1">
      <c r="A21" s="469"/>
      <c r="B21" s="43">
        <v>105</v>
      </c>
      <c r="C21" s="11" t="str">
        <f>IF(B21="","",VLOOKUP(B21,'Список уч-ов'!$A:$K,11,FALSE))</f>
        <v>ИВАХИНА Т.</v>
      </c>
      <c r="D21" s="345"/>
      <c r="E21" s="334">
        <v>5</v>
      </c>
      <c r="F21" s="33">
        <v>28</v>
      </c>
      <c r="G21" s="111" t="str">
        <f>IF(F21="","",VLOOKUP(F21,'Список уч-ов'!$A:$K,11,FALSE))</f>
        <v>КРЕГЕЛЬ Д.</v>
      </c>
      <c r="H21" s="18"/>
      <c r="I21" s="53"/>
      <c r="J21" s="73"/>
      <c r="K21" s="18"/>
      <c r="L21" s="53"/>
      <c r="M21" s="95"/>
      <c r="N21" s="124"/>
      <c r="O21" s="36"/>
      <c r="P21" s="405" t="str">
        <f>IF(O20="","",VLOOKUP(O20,'Список уч-ов'!$A:$K,6,FALSE))</f>
        <v>Москва</v>
      </c>
      <c r="Q21" s="124"/>
      <c r="R21" s="36"/>
      <c r="S21" s="16"/>
    </row>
    <row r="22" spans="1:19" ht="10.5" customHeight="1">
      <c r="A22" s="470">
        <v>10</v>
      </c>
      <c r="B22" s="44"/>
      <c r="C22" s="297" t="s">
        <v>678</v>
      </c>
      <c r="D22" s="352">
        <f>IF(B22="","",VLOOKUP(B22,'Список уч-ов'!$A:$K,6,FALSE))</f>
      </c>
      <c r="E22" s="335"/>
      <c r="F22" s="33">
        <v>105</v>
      </c>
      <c r="G22" s="112" t="str">
        <f>IF(F22="","",VLOOKUP(F22,'Список уч-ов'!$A:$K,11,FALSE))</f>
        <v>ИВАХИНА Т.</v>
      </c>
      <c r="H22" s="123"/>
      <c r="I22" s="36"/>
      <c r="J22" s="73"/>
      <c r="K22" s="18"/>
      <c r="L22" s="53"/>
      <c r="M22" s="95"/>
      <c r="N22" s="124"/>
      <c r="O22" s="36"/>
      <c r="P22" s="98" t="s">
        <v>733</v>
      </c>
      <c r="Q22" s="124"/>
      <c r="R22" s="36"/>
      <c r="S22" s="16"/>
    </row>
    <row r="23" spans="1:19" ht="10.5" customHeight="1">
      <c r="A23" s="470"/>
      <c r="B23" s="45"/>
      <c r="C23" s="298" t="s">
        <v>678</v>
      </c>
      <c r="D23" s="357"/>
      <c r="E23" s="14"/>
      <c r="F23" s="49"/>
      <c r="G23" s="110"/>
      <c r="H23" s="475">
        <v>35</v>
      </c>
      <c r="I23" s="33">
        <v>28</v>
      </c>
      <c r="J23" s="91" t="str">
        <f>IF(I23="","",VLOOKUP(I23,'Список уч-ов'!$A:$K,11,FALSE))</f>
        <v>КРЕГЕЛЬ Д.</v>
      </c>
      <c r="K23" s="18"/>
      <c r="L23" s="53"/>
      <c r="M23" s="95"/>
      <c r="N23" s="124"/>
      <c r="O23" s="36"/>
      <c r="P23" s="98"/>
      <c r="Q23" s="124"/>
      <c r="R23" s="36"/>
      <c r="S23" s="16"/>
    </row>
    <row r="24" spans="1:19" ht="10.5" customHeight="1">
      <c r="A24" s="469">
        <v>11</v>
      </c>
      <c r="B24" s="42"/>
      <c r="C24" s="37" t="s">
        <v>622</v>
      </c>
      <c r="D24" s="337" t="s">
        <v>679</v>
      </c>
      <c r="E24" s="12"/>
      <c r="F24" s="49"/>
      <c r="G24" s="110"/>
      <c r="H24" s="475"/>
      <c r="I24" s="33">
        <v>105</v>
      </c>
      <c r="J24" s="90" t="str">
        <f>IF(I24="","",VLOOKUP(I24,'Список уч-ов'!$A:$K,11,FALSE))</f>
        <v>ИВАХИНА Т.</v>
      </c>
      <c r="K24" s="123"/>
      <c r="L24" s="36"/>
      <c r="M24" s="95"/>
      <c r="N24" s="124"/>
      <c r="O24" s="36"/>
      <c r="P24" s="98"/>
      <c r="Q24" s="124"/>
      <c r="R24" s="36"/>
      <c r="S24" s="16"/>
    </row>
    <row r="25" spans="1:19" ht="10.5" customHeight="1">
      <c r="A25" s="469"/>
      <c r="B25" s="43">
        <v>141</v>
      </c>
      <c r="C25" s="11" t="str">
        <f>IF(B25="","",VLOOKUP(B25,'Список уч-ов'!$A:$K,11,FALSE))</f>
        <v>ГРЕЧИШНИКОВА К.</v>
      </c>
      <c r="D25" s="345"/>
      <c r="E25" s="334">
        <v>6</v>
      </c>
      <c r="F25" s="33">
        <v>26</v>
      </c>
      <c r="G25" s="113" t="str">
        <f>IF(F25="","",VLOOKUP(F25,'Список уч-ов'!$A:$K,11,FALSE))</f>
        <v>ШЕРСТЯНЫХ А.</v>
      </c>
      <c r="H25" s="299"/>
      <c r="I25" s="36"/>
      <c r="J25" s="395" t="s">
        <v>697</v>
      </c>
      <c r="K25" s="124"/>
      <c r="L25" s="36"/>
      <c r="M25" s="95"/>
      <c r="N25" s="124"/>
      <c r="O25" s="36"/>
      <c r="P25" s="98"/>
      <c r="Q25" s="124"/>
      <c r="R25" s="36"/>
      <c r="S25" s="16"/>
    </row>
    <row r="26" spans="1:19" ht="10.5" customHeight="1">
      <c r="A26" s="470">
        <v>12</v>
      </c>
      <c r="B26" s="44">
        <v>26</v>
      </c>
      <c r="C26" s="38" t="str">
        <f>IF(B26="","",VLOOKUP(B26,'Список уч-ов'!$A:$K,11,FALSE))</f>
        <v>ШЕРСТЯНЫХ А.</v>
      </c>
      <c r="D26" s="360" t="str">
        <f>IF(B26="","",VLOOKUP(B26,'Список уч-ов'!$A:$K,6,FALSE))</f>
        <v>Краснодар</v>
      </c>
      <c r="E26" s="335"/>
      <c r="F26" s="33">
        <v>133</v>
      </c>
      <c r="G26" s="111" t="str">
        <f>IF(F26="","",VLOOKUP(F26,'Список уч-ов'!$A:$K,11,FALSE))</f>
        <v>ТИТОВА К.</v>
      </c>
      <c r="H26" s="18"/>
      <c r="I26" s="53"/>
      <c r="J26" s="73"/>
      <c r="K26" s="124"/>
      <c r="L26" s="36"/>
      <c r="M26" s="95"/>
      <c r="N26" s="124"/>
      <c r="O26" s="36"/>
      <c r="P26" s="98"/>
      <c r="Q26" s="124"/>
      <c r="R26" s="36"/>
      <c r="S26" s="16"/>
    </row>
    <row r="27" spans="1:19" ht="10.5" customHeight="1">
      <c r="A27" s="470"/>
      <c r="B27" s="45">
        <v>133</v>
      </c>
      <c r="C27" s="39" t="str">
        <f>IF(B27="","",VLOOKUP(B27,'Список уч-ов'!$A:$K,11,FALSE))</f>
        <v>ТИТОВА К.</v>
      </c>
      <c r="D27" s="362"/>
      <c r="E27" s="14"/>
      <c r="F27" s="49"/>
      <c r="G27" s="110" t="s">
        <v>692</v>
      </c>
      <c r="H27" s="18"/>
      <c r="I27" s="53"/>
      <c r="J27" s="118"/>
      <c r="K27" s="475">
        <v>50</v>
      </c>
      <c r="L27" s="33">
        <v>9</v>
      </c>
      <c r="M27" s="91" t="str">
        <f>IF(L27="","",VLOOKUP(L27,'Список уч-ов'!$A:$K,11,FALSE))</f>
        <v>ЩЕТИНКИН К.</v>
      </c>
      <c r="N27" s="299"/>
      <c r="O27" s="36"/>
      <c r="P27" s="98"/>
      <c r="Q27" s="124"/>
      <c r="R27" s="36"/>
      <c r="S27" s="16"/>
    </row>
    <row r="28" spans="1:19" ht="10.5" customHeight="1">
      <c r="A28" s="469">
        <v>13</v>
      </c>
      <c r="B28" s="42">
        <v>32</v>
      </c>
      <c r="C28" s="37" t="str">
        <f>IF(B28="","",VLOOKUP(B28,'Список уч-ов'!$A:$K,11,FALSE))</f>
        <v>ЕФРОЙКИН М.</v>
      </c>
      <c r="D28" s="337" t="str">
        <f>IF(B28="","",VLOOKUP(B28,'Список уч-ов'!$A:$K,6,FALSE))</f>
        <v>Москва</v>
      </c>
      <c r="E28" s="12"/>
      <c r="F28" s="49"/>
      <c r="G28" s="110"/>
      <c r="H28" s="18"/>
      <c r="I28" s="53"/>
      <c r="J28" s="119"/>
      <c r="K28" s="475"/>
      <c r="L28" s="33">
        <v>107</v>
      </c>
      <c r="M28" s="96" t="str">
        <f>IF(L28="","",VLOOKUP(L28,'Список уч-ов'!$A:$K,11,FALSE))</f>
        <v>ГРИГОРЬЕВА К.</v>
      </c>
      <c r="N28" s="18"/>
      <c r="O28" s="53"/>
      <c r="P28" s="98"/>
      <c r="Q28" s="124"/>
      <c r="R28" s="36"/>
      <c r="S28" s="16"/>
    </row>
    <row r="29" spans="1:19" ht="10.5" customHeight="1">
      <c r="A29" s="469"/>
      <c r="B29" s="43">
        <v>113</v>
      </c>
      <c r="C29" s="11" t="str">
        <f>IF(B29="","",VLOOKUP(B29,'Список уч-ов'!$A:$K,11,FALSE))</f>
        <v>РОССИХИНА А.</v>
      </c>
      <c r="D29" s="345"/>
      <c r="E29" s="334">
        <v>7</v>
      </c>
      <c r="F29" s="33">
        <v>32</v>
      </c>
      <c r="G29" s="111" t="str">
        <f>IF(F29="","",VLOOKUP(F29,'Список уч-ов'!$A:$K,11,FALSE))</f>
        <v>ЕФРОЙКИН М.</v>
      </c>
      <c r="H29" s="18"/>
      <c r="I29" s="53"/>
      <c r="J29" s="73"/>
      <c r="K29" s="124"/>
      <c r="L29" s="36"/>
      <c r="M29" s="452" t="s">
        <v>716</v>
      </c>
      <c r="N29" s="18"/>
      <c r="O29" s="53"/>
      <c r="P29" s="98"/>
      <c r="Q29" s="124"/>
      <c r="R29" s="36"/>
      <c r="S29" s="16"/>
    </row>
    <row r="30" spans="1:19" ht="10.5" customHeight="1">
      <c r="A30" s="470">
        <v>14</v>
      </c>
      <c r="B30" s="44">
        <v>57</v>
      </c>
      <c r="C30" s="38" t="str">
        <f>IF(B30="","",VLOOKUP(B30,'Список уч-ов'!$A:$K,11,FALSE))</f>
        <v>САВЕЛЬЕВ С.</v>
      </c>
      <c r="D30" s="360" t="str">
        <f>IF(B30="","",VLOOKUP(B30,'Список уч-ов'!$A:$K,6,FALSE))</f>
        <v>Ставрополь</v>
      </c>
      <c r="E30" s="335"/>
      <c r="F30" s="33">
        <v>113</v>
      </c>
      <c r="G30" s="112" t="str">
        <f>IF(F30="","",VLOOKUP(F30,'Список уч-ов'!$A:$K,11,FALSE))</f>
        <v>РОССИХИНА А.</v>
      </c>
      <c r="H30" s="123"/>
      <c r="I30" s="36"/>
      <c r="J30" s="73"/>
      <c r="K30" s="124"/>
      <c r="L30" s="36"/>
      <c r="M30" s="95"/>
      <c r="N30" s="18"/>
      <c r="O30" s="53"/>
      <c r="P30" s="98"/>
      <c r="Q30" s="124"/>
      <c r="R30" s="36"/>
      <c r="S30" s="16"/>
    </row>
    <row r="31" spans="1:19" ht="10.5" customHeight="1">
      <c r="A31" s="470"/>
      <c r="B31" s="45">
        <v>160</v>
      </c>
      <c r="C31" s="39" t="str">
        <f>IF(B31="","",VLOOKUP(B31,'Список уч-ов'!$A:$K,11,FALSE))</f>
        <v>ЛЕПКАЛОВА Е.</v>
      </c>
      <c r="D31" s="362"/>
      <c r="E31" s="14"/>
      <c r="F31" s="49"/>
      <c r="G31" s="450" t="s">
        <v>695</v>
      </c>
      <c r="H31" s="475">
        <v>36</v>
      </c>
      <c r="I31" s="33">
        <v>9</v>
      </c>
      <c r="J31" s="91" t="str">
        <f>IF(I31="","",VLOOKUP(I31,'Список уч-ов'!$A:$K,11,FALSE))</f>
        <v>ЩЕТИНКИН К.</v>
      </c>
      <c r="K31" s="299"/>
      <c r="L31" s="36"/>
      <c r="M31" s="95"/>
      <c r="N31" s="18"/>
      <c r="O31" s="53"/>
      <c r="P31" s="98"/>
      <c r="Q31" s="124"/>
      <c r="R31" s="36"/>
      <c r="S31" s="474" t="s">
        <v>10</v>
      </c>
    </row>
    <row r="32" spans="1:19" ht="10.5" customHeight="1">
      <c r="A32" s="469">
        <v>15</v>
      </c>
      <c r="B32" s="42"/>
      <c r="C32" s="295" t="s">
        <v>678</v>
      </c>
      <c r="D32" s="373"/>
      <c r="E32" s="19"/>
      <c r="F32" s="34"/>
      <c r="G32" s="110"/>
      <c r="H32" s="475"/>
      <c r="I32" s="33">
        <v>107</v>
      </c>
      <c r="J32" s="92" t="str">
        <f>IF(I32="","",VLOOKUP(I32,'Список уч-ов'!$A:$K,11,FALSE))</f>
        <v>ГРИГОРЬЕВА К.</v>
      </c>
      <c r="K32" s="18"/>
      <c r="L32" s="53"/>
      <c r="M32" s="95"/>
      <c r="N32" s="18"/>
      <c r="O32" s="53"/>
      <c r="P32" s="98"/>
      <c r="Q32" s="124"/>
      <c r="R32" s="36"/>
      <c r="S32" s="474"/>
    </row>
    <row r="33" spans="1:19" ht="10.5" customHeight="1">
      <c r="A33" s="469"/>
      <c r="B33" s="43"/>
      <c r="C33" s="296" t="s">
        <v>678</v>
      </c>
      <c r="D33" s="374"/>
      <c r="E33" s="334">
        <v>8</v>
      </c>
      <c r="F33" s="33">
        <v>9</v>
      </c>
      <c r="G33" s="113" t="str">
        <f>IF(F33="","",VLOOKUP(F33,'Список уч-ов'!$A:$K,11,FALSE))</f>
        <v>ЩЕТИНКИН К.</v>
      </c>
      <c r="H33" s="299"/>
      <c r="I33" s="36"/>
      <c r="J33" s="73" t="s">
        <v>707</v>
      </c>
      <c r="K33" s="18"/>
      <c r="L33" s="53"/>
      <c r="M33" s="95"/>
      <c r="N33" s="18"/>
      <c r="O33" s="53"/>
      <c r="P33" s="98"/>
      <c r="Q33" s="124"/>
      <c r="R33" s="36"/>
      <c r="S33" s="16"/>
    </row>
    <row r="34" spans="1:19" ht="10.5" customHeight="1">
      <c r="A34" s="470">
        <v>16</v>
      </c>
      <c r="B34" s="44">
        <v>9</v>
      </c>
      <c r="C34" s="38" t="str">
        <f>IF(B34="","",VLOOKUP(B34,'Список уч-ов'!$A:$K,11,FALSE))</f>
        <v>ЩЕТИНКИН К.</v>
      </c>
      <c r="D34" s="360" t="str">
        <f>IF(B34="","",VLOOKUP(B34,'Список уч-ов'!$A:$K,6,FALSE))</f>
        <v>Самара</v>
      </c>
      <c r="E34" s="335"/>
      <c r="F34" s="33">
        <v>107</v>
      </c>
      <c r="G34" s="111" t="str">
        <f>IF(F34="","",VLOOKUP(F34,'Список уч-ов'!$A:$K,11,FALSE))</f>
        <v>ГРИГОРЬЕВА К.</v>
      </c>
      <c r="H34" s="18"/>
      <c r="I34" s="53"/>
      <c r="J34" s="73"/>
      <c r="K34" s="18"/>
      <c r="L34" s="53"/>
      <c r="M34" s="95"/>
      <c r="N34" s="21"/>
      <c r="O34" s="54"/>
      <c r="P34" s="95"/>
      <c r="Q34" s="124"/>
      <c r="R34" s="36"/>
      <c r="S34" s="406" t="str">
        <f>IF(R35="","",VLOOKUP(R35,'Список уч-ов'!$A:$K,6,FALSE))</f>
        <v>Сорочинск Оренб.о.</v>
      </c>
    </row>
    <row r="35" spans="1:19" ht="10.5" customHeight="1">
      <c r="A35" s="470"/>
      <c r="B35" s="46">
        <v>107</v>
      </c>
      <c r="C35" s="39" t="str">
        <f>IF(B35="","",VLOOKUP(B35,'Список уч-ов'!$A:$K,11,FALSE))</f>
        <v>ГРИГОРЬЕВА К.</v>
      </c>
      <c r="D35" s="362"/>
      <c r="E35" s="14"/>
      <c r="F35" s="49"/>
      <c r="G35" s="110"/>
      <c r="H35" s="15"/>
      <c r="I35" s="52"/>
      <c r="J35" s="73"/>
      <c r="K35" s="15"/>
      <c r="L35" s="52"/>
      <c r="M35" s="95"/>
      <c r="N35" s="21"/>
      <c r="O35" s="54"/>
      <c r="P35" s="301" t="s">
        <v>178</v>
      </c>
      <c r="Q35" s="475">
        <v>61</v>
      </c>
      <c r="R35" s="35">
        <v>2</v>
      </c>
      <c r="S35" s="91" t="str">
        <f>IF(R35="","",VLOOKUP(R35,'Список уч-ов'!$A:$K,11,FALSE))</f>
        <v>ГАДИЕВ В.</v>
      </c>
    </row>
    <row r="36" spans="1:19" ht="10.5" customHeight="1">
      <c r="A36" s="469">
        <v>17</v>
      </c>
      <c r="B36" s="42">
        <v>4</v>
      </c>
      <c r="C36" s="37" t="str">
        <f>IF(B36="","",VLOOKUP(B36,'Список уч-ов'!$A:$K,11,FALSE))</f>
        <v>КУИМОВ Ф.</v>
      </c>
      <c r="D36" s="337" t="str">
        <f>IF(B36="","",VLOOKUP(B36,'Список уч-ов'!$A:$K,6,FALSE))</f>
        <v>Краснодар</v>
      </c>
      <c r="E36" s="14"/>
      <c r="F36" s="49"/>
      <c r="G36" s="110"/>
      <c r="H36" s="15"/>
      <c r="I36" s="52"/>
      <c r="J36" s="73"/>
      <c r="K36" s="15"/>
      <c r="L36" s="52"/>
      <c r="M36" s="95"/>
      <c r="N36" s="15"/>
      <c r="O36" s="52"/>
      <c r="P36" s="302" t="s">
        <v>169</v>
      </c>
      <c r="Q36" s="475"/>
      <c r="R36" s="35">
        <v>102</v>
      </c>
      <c r="S36" s="90" t="str">
        <f>IF(R36="","",VLOOKUP(R36,'Список уч-ов'!$A:$K,11,FALSE))</f>
        <v>ГОЛУБЕВА А.</v>
      </c>
    </row>
    <row r="37" spans="1:19" ht="10.5" customHeight="1">
      <c r="A37" s="469"/>
      <c r="B37" s="43">
        <v>112</v>
      </c>
      <c r="C37" s="11" t="str">
        <f>IF(B37="","",VLOOKUP(B37,'Список уч-ов'!$A:$K,11,FALSE))</f>
        <v>ГУСЕВА Е.</v>
      </c>
      <c r="D37" s="345"/>
      <c r="E37" s="334">
        <v>9</v>
      </c>
      <c r="F37" s="33">
        <v>4</v>
      </c>
      <c r="G37" s="111" t="str">
        <f>IF(F37="","",VLOOKUP(F37,'Список уч-ов'!$A:$K,11,FALSE))</f>
        <v>КУИМОВ Ф.</v>
      </c>
      <c r="H37" s="15"/>
      <c r="I37" s="52"/>
      <c r="J37" s="73"/>
      <c r="K37" s="15"/>
      <c r="L37" s="52"/>
      <c r="M37" s="95"/>
      <c r="N37" s="15"/>
      <c r="O37" s="52"/>
      <c r="P37" s="98"/>
      <c r="Q37" s="124"/>
      <c r="R37" s="36"/>
      <c r="S37" s="405" t="str">
        <f>IF(R36="","",VLOOKUP(R36,'Список уч-ов'!$A:$K,6,FALSE))</f>
        <v>Москва</v>
      </c>
    </row>
    <row r="38" spans="1:19" ht="10.5" customHeight="1">
      <c r="A38" s="470">
        <v>18</v>
      </c>
      <c r="B38" s="44"/>
      <c r="C38" s="297" t="s">
        <v>678</v>
      </c>
      <c r="D38" s="352"/>
      <c r="E38" s="335"/>
      <c r="F38" s="33">
        <v>112</v>
      </c>
      <c r="G38" s="112" t="str">
        <f>IF(F38="","",VLOOKUP(F38,'Список уч-ов'!$A:$K,11,FALSE))</f>
        <v>ГУСЕВА Е.</v>
      </c>
      <c r="H38" s="123"/>
      <c r="I38" s="36"/>
      <c r="J38" s="73"/>
      <c r="K38" s="18"/>
      <c r="L38" s="53"/>
      <c r="M38" s="95"/>
      <c r="N38" s="18"/>
      <c r="O38" s="53"/>
      <c r="P38" s="98"/>
      <c r="Q38" s="124"/>
      <c r="R38" s="36"/>
      <c r="S38" s="455" t="s">
        <v>735</v>
      </c>
    </row>
    <row r="39" spans="1:19" ht="10.5" customHeight="1">
      <c r="A39" s="470"/>
      <c r="B39" s="45"/>
      <c r="C39" s="298" t="s">
        <v>678</v>
      </c>
      <c r="D39" s="357"/>
      <c r="E39" s="14"/>
      <c r="F39" s="49"/>
      <c r="G39" s="110"/>
      <c r="H39" s="475">
        <v>37</v>
      </c>
      <c r="I39" s="33">
        <v>4</v>
      </c>
      <c r="J39" s="92" t="str">
        <f>IF(I39="","",VLOOKUP(I39,'Список уч-ов'!$A:$K,11,FALSE))</f>
        <v>КУИМОВ Ф.</v>
      </c>
      <c r="K39" s="18"/>
      <c r="L39" s="53"/>
      <c r="M39" s="95"/>
      <c r="N39" s="18"/>
      <c r="O39" s="53"/>
      <c r="P39" s="98"/>
      <c r="Q39" s="124"/>
      <c r="R39" s="36"/>
      <c r="S39" s="16"/>
    </row>
    <row r="40" spans="1:19" ht="10.5" customHeight="1">
      <c r="A40" s="469">
        <v>19</v>
      </c>
      <c r="B40" s="42">
        <v>40</v>
      </c>
      <c r="C40" s="37" t="str">
        <f>IF(B40="","",VLOOKUP(B40,'Список уч-ов'!$A:$K,11,FALSE))</f>
        <v>ЛИХАЧЕВ А.</v>
      </c>
      <c r="D40" s="337" t="str">
        <f>IF(B40="","",VLOOKUP(B40,'Список уч-ов'!$A:$K,6,FALSE))</f>
        <v>Н.Тагил</v>
      </c>
      <c r="E40" s="14"/>
      <c r="F40" s="49"/>
      <c r="G40" s="110"/>
      <c r="H40" s="475"/>
      <c r="I40" s="33">
        <v>112</v>
      </c>
      <c r="J40" s="90" t="str">
        <f>IF(I40="","",VLOOKUP(I40,'Список уч-ов'!$A:$K,11,FALSE))</f>
        <v>ГУСЕВА Е.</v>
      </c>
      <c r="K40" s="123"/>
      <c r="L40" s="36"/>
      <c r="M40" s="95"/>
      <c r="N40" s="18"/>
      <c r="O40" s="53"/>
      <c r="P40" s="98"/>
      <c r="Q40" s="124"/>
      <c r="R40" s="36"/>
      <c r="S40" s="16"/>
    </row>
    <row r="41" spans="1:19" ht="10.5" customHeight="1">
      <c r="A41" s="469"/>
      <c r="B41" s="43">
        <v>154</v>
      </c>
      <c r="C41" s="11" t="str">
        <f>IF(B41="","",VLOOKUP(B41,'Список уч-ов'!$A:$K,11,FALSE))</f>
        <v>КЛИМОЧКИНА Я.</v>
      </c>
      <c r="D41" s="345"/>
      <c r="E41" s="334">
        <v>10</v>
      </c>
      <c r="F41" s="33">
        <v>30</v>
      </c>
      <c r="G41" s="113" t="str">
        <f>IF(F41="","",VLOOKUP(F41,'Список уч-ов'!$A:$K,11,FALSE))</f>
        <v>ЖАРКО О.</v>
      </c>
      <c r="H41" s="299"/>
      <c r="I41" s="36"/>
      <c r="J41" s="73" t="s">
        <v>708</v>
      </c>
      <c r="K41" s="124"/>
      <c r="L41" s="36"/>
      <c r="M41" s="95"/>
      <c r="N41" s="18"/>
      <c r="O41" s="53"/>
      <c r="P41" s="98"/>
      <c r="Q41" s="124"/>
      <c r="R41" s="36"/>
      <c r="S41" s="16"/>
    </row>
    <row r="42" spans="1:19" ht="10.5" customHeight="1">
      <c r="A42" s="470">
        <v>20</v>
      </c>
      <c r="B42" s="44">
        <v>30</v>
      </c>
      <c r="C42" s="38" t="str">
        <f>IF(B42="","",VLOOKUP(B42,'Список уч-ов'!$A:$K,11,FALSE))</f>
        <v>ЖАРКО О.</v>
      </c>
      <c r="D42" s="360" t="str">
        <f>IF(B42="","",VLOOKUP(B42,'Список уч-ов'!$A:$K,6,FALSE))</f>
        <v>Оренбург</v>
      </c>
      <c r="E42" s="335"/>
      <c r="F42" s="33">
        <v>120</v>
      </c>
      <c r="G42" s="111" t="str">
        <f>IF(F42="","",VLOOKUP(F42,'Список уч-ов'!$A:$K,11,FALSE))</f>
        <v>РОДИОНОВА М.</v>
      </c>
      <c r="H42" s="18"/>
      <c r="I42" s="53"/>
      <c r="J42" s="73"/>
      <c r="K42" s="124"/>
      <c r="L42" s="36"/>
      <c r="M42" s="95"/>
      <c r="N42" s="18"/>
      <c r="O42" s="53"/>
      <c r="P42" s="98"/>
      <c r="Q42" s="124"/>
      <c r="R42" s="36"/>
      <c r="S42" s="16"/>
    </row>
    <row r="43" spans="1:19" ht="10.5" customHeight="1">
      <c r="A43" s="470"/>
      <c r="B43" s="45">
        <v>120</v>
      </c>
      <c r="C43" s="39" t="str">
        <f>IF(B43="","",VLOOKUP(B43,'Список уч-ов'!$A:$K,11,FALSE))</f>
        <v>РОДИОНОВА М.</v>
      </c>
      <c r="D43" s="362"/>
      <c r="E43" s="14"/>
      <c r="F43" s="49"/>
      <c r="G43" s="450" t="s">
        <v>689</v>
      </c>
      <c r="H43" s="18"/>
      <c r="I43" s="53"/>
      <c r="J43" s="118"/>
      <c r="K43" s="475">
        <v>51</v>
      </c>
      <c r="L43" s="33">
        <v>4</v>
      </c>
      <c r="M43" s="92" t="str">
        <f>IF(L43="","",VLOOKUP(L43,'Список уч-ов'!$A:$K,11,FALSE))</f>
        <v>КУИМОВ Ф.</v>
      </c>
      <c r="N43" s="18"/>
      <c r="O43" s="53"/>
      <c r="P43" s="98"/>
      <c r="Q43" s="124"/>
      <c r="R43" s="36"/>
      <c r="S43" s="16"/>
    </row>
    <row r="44" spans="1:19" ht="10.5" customHeight="1">
      <c r="A44" s="469">
        <v>21</v>
      </c>
      <c r="B44" s="42">
        <v>22</v>
      </c>
      <c r="C44" s="37" t="str">
        <f>IF(B44="","",VLOOKUP(B44,'Список уч-ов'!$A:$K,11,FALSE))</f>
        <v>ТИМОШИН Б.</v>
      </c>
      <c r="D44" s="337" t="str">
        <f>IF(B44="","",VLOOKUP(B44,'Список уч-ов'!$A:$K,6,FALSE))</f>
        <v>Москва</v>
      </c>
      <c r="E44" s="14"/>
      <c r="F44" s="49"/>
      <c r="G44" s="110"/>
      <c r="H44" s="18"/>
      <c r="I44" s="53"/>
      <c r="J44" s="119"/>
      <c r="K44" s="475"/>
      <c r="L44" s="33">
        <v>112</v>
      </c>
      <c r="M44" s="90" t="str">
        <f>IF(L44="","",VLOOKUP(L44,'Список уч-ов'!$A:$K,11,FALSE))</f>
        <v>ГУСЕВА Е.</v>
      </c>
      <c r="N44" s="123"/>
      <c r="O44" s="36"/>
      <c r="P44" s="98"/>
      <c r="Q44" s="124"/>
      <c r="R44" s="36"/>
      <c r="S44" s="16"/>
    </row>
    <row r="45" spans="1:21" ht="10.5" customHeight="1">
      <c r="A45" s="469"/>
      <c r="B45" s="43">
        <v>144</v>
      </c>
      <c r="C45" s="11" t="str">
        <f>IF(B45="","",VLOOKUP(B45,'Список уч-ов'!$A:$K,11,FALSE))</f>
        <v>СУХОРУКОВА С.</v>
      </c>
      <c r="D45" s="345"/>
      <c r="E45" s="334">
        <v>11</v>
      </c>
      <c r="F45" s="33">
        <v>22</v>
      </c>
      <c r="G45" s="113" t="str">
        <f>IF(F45="","",VLOOKUP(F45,'Список уч-ов'!$A:$K,11,FALSE))</f>
        <v>ТИМОШИН Б.</v>
      </c>
      <c r="H45" s="18"/>
      <c r="I45" s="53"/>
      <c r="J45" s="73"/>
      <c r="K45" s="124"/>
      <c r="L45" s="36"/>
      <c r="M45" s="95" t="s">
        <v>718</v>
      </c>
      <c r="N45" s="124"/>
      <c r="O45" s="36"/>
      <c r="P45" s="98"/>
      <c r="Q45" s="124"/>
      <c r="R45" s="36"/>
      <c r="S45" s="16"/>
      <c r="U45" s="10" t="s">
        <v>151</v>
      </c>
    </row>
    <row r="46" spans="1:19" ht="10.5" customHeight="1">
      <c r="A46" s="470">
        <v>22</v>
      </c>
      <c r="B46" s="44">
        <v>58</v>
      </c>
      <c r="C46" s="38" t="str">
        <f>IF(B46="","",VLOOKUP(B46,'Список уч-ов'!$A:$K,11,FALSE))</f>
        <v>МЕДВЕДЕВ Д.</v>
      </c>
      <c r="D46" s="360" t="str">
        <f>IF(B46="","",VLOOKUP(B46,'Список уч-ов'!$A:$K,6,FALSE))</f>
        <v>Пенза</v>
      </c>
      <c r="E46" s="335"/>
      <c r="F46" s="33">
        <v>144</v>
      </c>
      <c r="G46" s="112" t="str">
        <f>IF(F46="","",VLOOKUP(F46,'Список уч-ов'!$A:$K,11,FALSE))</f>
        <v>СУХОРУКОВА С.</v>
      </c>
      <c r="H46" s="123"/>
      <c r="I46" s="36"/>
      <c r="J46" s="73"/>
      <c r="K46" s="124"/>
      <c r="L46" s="36"/>
      <c r="M46" s="95"/>
      <c r="N46" s="124"/>
      <c r="O46" s="36"/>
      <c r="P46" s="98"/>
      <c r="Q46" s="124"/>
      <c r="R46" s="36"/>
      <c r="S46" s="16"/>
    </row>
    <row r="47" spans="1:21" ht="10.5" customHeight="1">
      <c r="A47" s="470"/>
      <c r="B47" s="45">
        <v>145</v>
      </c>
      <c r="C47" s="39" t="str">
        <f>IF(B47="","",VLOOKUP(B47,'Список уч-ов'!$A:$K,11,FALSE))</f>
        <v>ЗАХАРОВА О.</v>
      </c>
      <c r="D47" s="362"/>
      <c r="E47" s="14"/>
      <c r="F47" s="49"/>
      <c r="G47" s="450" t="s">
        <v>690</v>
      </c>
      <c r="H47" s="475">
        <v>38</v>
      </c>
      <c r="I47" s="33">
        <v>18</v>
      </c>
      <c r="J47" s="91" t="str">
        <f>IF(I47="","",VLOOKUP(I47,'Список уч-ов'!$A:$K,11,FALSE))</f>
        <v>ГРУЗДОВ Е.</v>
      </c>
      <c r="K47" s="299"/>
      <c r="L47" s="36"/>
      <c r="M47" s="95"/>
      <c r="N47" s="124"/>
      <c r="O47" s="36"/>
      <c r="P47" s="98"/>
      <c r="Q47" s="124"/>
      <c r="R47" s="36"/>
      <c r="S47" s="16"/>
      <c r="U47" s="242">
        <f>IF(L11="","",IF(L11=I7,I15,IF(L11=I15,I7)))</f>
        <v>8</v>
      </c>
    </row>
    <row r="48" spans="1:21" ht="10.5" customHeight="1">
      <c r="A48" s="469">
        <v>23</v>
      </c>
      <c r="B48" s="42">
        <v>54</v>
      </c>
      <c r="C48" s="295" t="str">
        <f>IF(B48="","",VLOOKUP(B48,'Список уч-ов'!$A:$K,11,FALSE))</f>
        <v>ЛЕГЕНЬКИЙ А.</v>
      </c>
      <c r="D48" s="337" t="str">
        <f>IF(B48="","",VLOOKUP(B48,'Список уч-ов'!$A:$K,6,FALSE))</f>
        <v>Артем        Прим.кр.</v>
      </c>
      <c r="E48" s="19"/>
      <c r="F48" s="34"/>
      <c r="G48" s="110"/>
      <c r="H48" s="475"/>
      <c r="I48" s="33">
        <v>110</v>
      </c>
      <c r="J48" s="92" t="str">
        <f>IF(I48="","",VLOOKUP(I48,'Список уч-ов'!$A:$K,11,FALSE))</f>
        <v>ЛЕБЕДЕВА В.</v>
      </c>
      <c r="K48" s="18"/>
      <c r="L48" s="53"/>
      <c r="M48" s="95"/>
      <c r="N48" s="124"/>
      <c r="O48" s="36"/>
      <c r="P48" s="98"/>
      <c r="Q48" s="124"/>
      <c r="R48" s="36"/>
      <c r="S48" s="16"/>
      <c r="U48" s="242">
        <f>IF(L12="","",IF(L12=I8,I16,IF(L12=I16,I8)))</f>
        <v>132</v>
      </c>
    </row>
    <row r="49" spans="1:19" ht="10.5" customHeight="1">
      <c r="A49" s="469"/>
      <c r="B49" s="43">
        <v>134</v>
      </c>
      <c r="C49" s="11" t="str">
        <f>IF(B49="","",VLOOKUP(B49,'Список уч-ов'!$A:$K,11,FALSE))</f>
        <v>ГИБАЙДУЛИНА А.</v>
      </c>
      <c r="D49" s="345"/>
      <c r="E49" s="334">
        <v>12</v>
      </c>
      <c r="F49" s="33">
        <v>18</v>
      </c>
      <c r="G49" s="113" t="str">
        <f>IF(F49="","",VLOOKUP(F49,'Список уч-ов'!$A:$K,11,FALSE))</f>
        <v>ГРУЗДОВ Е.</v>
      </c>
      <c r="H49" s="299"/>
      <c r="I49" s="36"/>
      <c r="J49" s="395" t="s">
        <v>701</v>
      </c>
      <c r="K49" s="18"/>
      <c r="L49" s="53"/>
      <c r="M49" s="95"/>
      <c r="N49" s="124"/>
      <c r="O49" s="36"/>
      <c r="P49" s="98"/>
      <c r="Q49" s="124"/>
      <c r="R49" s="36"/>
      <c r="S49" s="16"/>
    </row>
    <row r="50" spans="1:21" ht="10.5" customHeight="1">
      <c r="A50" s="470">
        <v>24</v>
      </c>
      <c r="B50" s="44">
        <v>18</v>
      </c>
      <c r="C50" s="38" t="str">
        <f>IF(B50="","",VLOOKUP(B50,'Список уч-ов'!$A:$K,11,FALSE))</f>
        <v>ГРУЗДОВ Е.</v>
      </c>
      <c r="D50" s="360" t="str">
        <f>IF(B50="","",VLOOKUP(B50,'Список уч-ов'!$A:$K,6,FALSE))</f>
        <v>Петрозаводск</v>
      </c>
      <c r="E50" s="335"/>
      <c r="F50" s="33">
        <v>110</v>
      </c>
      <c r="G50" s="111" t="str">
        <f>IF(F50="","",VLOOKUP(F50,'Список уч-ов'!$A:$K,11,FALSE))</f>
        <v>ЛЕБЕДЕВА В.</v>
      </c>
      <c r="H50" s="18"/>
      <c r="I50" s="53"/>
      <c r="J50" s="73"/>
      <c r="K50" s="18"/>
      <c r="L50" s="53"/>
      <c r="M50" s="95"/>
      <c r="N50" s="124"/>
      <c r="O50" s="36"/>
      <c r="P50" s="405" t="str">
        <f>IF(O51="","",VLOOKUP(O51,'Список уч-ов'!$A:$K,6,FALSE))</f>
        <v>Краснодар</v>
      </c>
      <c r="Q50" s="124"/>
      <c r="R50" s="36"/>
      <c r="S50" s="16"/>
      <c r="U50" s="242">
        <f>IF(L27="","",IF(L27=I23,I31,IF(L27=I31,I23)))</f>
        <v>28</v>
      </c>
    </row>
    <row r="51" spans="1:21" ht="10.5" customHeight="1">
      <c r="A51" s="470"/>
      <c r="B51" s="45">
        <v>110</v>
      </c>
      <c r="C51" s="39" t="str">
        <f>IF(B51="","",VLOOKUP(B51,'Список уч-ов'!$A:$K,11,FALSE))</f>
        <v>ЛЕБЕДЕВА В.</v>
      </c>
      <c r="D51" s="362"/>
      <c r="E51" s="14"/>
      <c r="F51" s="49"/>
      <c r="G51" s="450" t="s">
        <v>698</v>
      </c>
      <c r="H51" s="18"/>
      <c r="I51" s="53"/>
      <c r="J51" s="73"/>
      <c r="K51" s="18"/>
      <c r="L51" s="53"/>
      <c r="M51" s="301" t="s">
        <v>178</v>
      </c>
      <c r="N51" s="475">
        <v>58</v>
      </c>
      <c r="O51" s="35">
        <v>4</v>
      </c>
      <c r="P51" s="91" t="str">
        <f>IF(O51="","",VLOOKUP(O51,'Список уч-ов'!$A:$K,11,FALSE))</f>
        <v>КУИМОВ Ф.</v>
      </c>
      <c r="Q51" s="299"/>
      <c r="R51" s="36"/>
      <c r="S51" s="16"/>
      <c r="U51" s="242">
        <f>IF(L28="","",IF(L28=I24,I32,IF(L28=I32,I24)))</f>
        <v>105</v>
      </c>
    </row>
    <row r="52" spans="1:19" ht="10.5" customHeight="1">
      <c r="A52" s="469">
        <v>25</v>
      </c>
      <c r="B52" s="42">
        <v>12</v>
      </c>
      <c r="C52" s="37" t="str">
        <f>IF(B52="","",VLOOKUP(B52,'Список уч-ов'!$A:$K,11,FALSE))</f>
        <v>ВОРОБЬЕВ К.</v>
      </c>
      <c r="D52" s="337" t="str">
        <f>IF(B52="","",VLOOKUP(B52,'Список уч-ов'!$A:$K,6,FALSE))</f>
        <v>Архангельск</v>
      </c>
      <c r="E52" s="14"/>
      <c r="F52" s="49"/>
      <c r="G52" s="110"/>
      <c r="H52" s="18"/>
      <c r="I52" s="53"/>
      <c r="J52" s="73"/>
      <c r="K52" s="18"/>
      <c r="L52" s="53"/>
      <c r="M52" s="302" t="s">
        <v>173</v>
      </c>
      <c r="N52" s="475"/>
      <c r="O52" s="33">
        <v>112</v>
      </c>
      <c r="P52" s="96" t="str">
        <f>IF(O52="","",VLOOKUP(O52,'Список уч-ов'!$A:$K,11,FALSE))</f>
        <v>ГУСЕВА Е.</v>
      </c>
      <c r="Q52" s="18"/>
      <c r="R52" s="53"/>
      <c r="S52" s="16"/>
    </row>
    <row r="53" spans="1:21" ht="10.5" customHeight="1">
      <c r="A53" s="469"/>
      <c r="B53" s="43">
        <v>118</v>
      </c>
      <c r="C53" s="11" t="str">
        <f>IF(B53="","",VLOOKUP(B53,'Список уч-ов'!$A:$K,11,FALSE))</f>
        <v>СОФРОНОВА  .</v>
      </c>
      <c r="D53" s="345"/>
      <c r="E53" s="334">
        <v>13</v>
      </c>
      <c r="F53" s="33">
        <v>12</v>
      </c>
      <c r="G53" s="111" t="str">
        <f>IF(F53="","",VLOOKUP(F53,'Список уч-ов'!$A:$K,11,FALSE))</f>
        <v>ВОРОБЬЕВ К.</v>
      </c>
      <c r="H53" s="18"/>
      <c r="I53" s="53"/>
      <c r="J53" s="73"/>
      <c r="K53" s="18"/>
      <c r="L53" s="53"/>
      <c r="M53" s="95"/>
      <c r="N53" s="124"/>
      <c r="O53" s="36"/>
      <c r="P53" s="405" t="str">
        <f>IF(O52="","",VLOOKUP(O52,'Список уч-ов'!$A:$K,6,FALSE))</f>
        <v>Н.Новгород</v>
      </c>
      <c r="Q53" s="18"/>
      <c r="R53" s="53"/>
      <c r="S53" s="22"/>
      <c r="U53" s="242">
        <f>IF(L43="","",IF(L43=I39,I47,IF(L43=I47,I39)))</f>
        <v>18</v>
      </c>
    </row>
    <row r="54" spans="1:21" ht="10.5" customHeight="1">
      <c r="A54" s="470">
        <v>26</v>
      </c>
      <c r="B54" s="44">
        <v>50</v>
      </c>
      <c r="C54" s="297" t="str">
        <f>IF(B54="","",VLOOKUP(B54,'Список уч-ов'!$A:$K,11,FALSE))</f>
        <v>РОСЛЯКОВ А.</v>
      </c>
      <c r="D54" s="360" t="str">
        <f>IF(B54="","",VLOOKUP(B54,'Список уч-ов'!$A:$K,6,FALSE))</f>
        <v>Челябинск</v>
      </c>
      <c r="E54" s="335"/>
      <c r="F54" s="33">
        <v>118</v>
      </c>
      <c r="G54" s="112" t="str">
        <f>IF(F54="","",VLOOKUP(F54,'Список уч-ов'!$A:$K,11,FALSE))</f>
        <v>СОФРОНОВА  .</v>
      </c>
      <c r="H54" s="123"/>
      <c r="I54" s="36"/>
      <c r="J54" s="73"/>
      <c r="K54" s="18"/>
      <c r="L54" s="53"/>
      <c r="M54" s="95"/>
      <c r="N54" s="124"/>
      <c r="O54" s="36"/>
      <c r="P54" s="455" t="s">
        <v>732</v>
      </c>
      <c r="Q54" s="18"/>
      <c r="R54" s="53"/>
      <c r="S54" s="23"/>
      <c r="U54" s="242">
        <f>IF(L44="","",IF(L44=I40,I48,IF(L44=I48,I40)))</f>
        <v>110</v>
      </c>
    </row>
    <row r="55" spans="1:19" ht="10.5" customHeight="1">
      <c r="A55" s="470"/>
      <c r="B55" s="45">
        <v>126</v>
      </c>
      <c r="C55" s="298" t="str">
        <f>IF(B55="","",VLOOKUP(B55,'Список уч-ов'!$A:$K,11,FALSE))</f>
        <v>КУСКОВА Д.</v>
      </c>
      <c r="D55" s="362"/>
      <c r="E55" s="14"/>
      <c r="F55" s="49"/>
      <c r="G55" s="110" t="s">
        <v>681</v>
      </c>
      <c r="H55" s="475">
        <v>39</v>
      </c>
      <c r="I55" s="33">
        <v>19</v>
      </c>
      <c r="J55" s="92" t="str">
        <f>IF(I55="","",VLOOKUP(I55,'Список уч-ов'!$A:$K,11,FALSE))</f>
        <v>ТИМИН Е.</v>
      </c>
      <c r="K55" s="18"/>
      <c r="L55" s="53"/>
      <c r="M55" s="95"/>
      <c r="N55" s="124"/>
      <c r="O55" s="36"/>
      <c r="P55" s="98"/>
      <c r="Q55" s="18"/>
      <c r="R55" s="53"/>
      <c r="S55" s="24"/>
    </row>
    <row r="56" spans="1:21" ht="10.5" customHeight="1">
      <c r="A56" s="469">
        <v>27</v>
      </c>
      <c r="B56" s="42">
        <v>41</v>
      </c>
      <c r="C56" s="37" t="str">
        <f>IF(B56="","",VLOOKUP(B56,'Список уч-ов'!$A:$K,11,FALSE))</f>
        <v>БОНДАРЕВ А.</v>
      </c>
      <c r="D56" s="337" t="str">
        <f>IF(B56="","",VLOOKUP(B56,'Список уч-ов'!$A:$K,6,FALSE))</f>
        <v>Каневская Красн. кр.</v>
      </c>
      <c r="E56" s="19"/>
      <c r="F56" s="34"/>
      <c r="G56" s="110"/>
      <c r="H56" s="475"/>
      <c r="I56" s="33">
        <v>119</v>
      </c>
      <c r="J56" s="90" t="str">
        <f>IF(I56="","",VLOOKUP(I56,'Список уч-ов'!$A:$K,11,FALSE))</f>
        <v>САФИНА В.</v>
      </c>
      <c r="K56" s="123"/>
      <c r="L56" s="36"/>
      <c r="M56" s="95"/>
      <c r="N56" s="124"/>
      <c r="O56" s="36"/>
      <c r="P56" s="98"/>
      <c r="Q56" s="21"/>
      <c r="R56" s="54"/>
      <c r="S56" s="25"/>
      <c r="U56" s="242">
        <f>IF(L59="","",IF(L59=I55,I63,IF(L59=I63,I55)))</f>
        <v>19</v>
      </c>
    </row>
    <row r="57" spans="1:21" ht="10.5" customHeight="1">
      <c r="A57" s="469"/>
      <c r="B57" s="43">
        <v>155</v>
      </c>
      <c r="C57" s="11" t="str">
        <f>IF(B57="","",VLOOKUP(B57,'Список уч-ов'!$A:$K,11,FALSE))</f>
        <v>ШАХОВА Ю.</v>
      </c>
      <c r="D57" s="345"/>
      <c r="E57" s="334">
        <v>14</v>
      </c>
      <c r="F57" s="33">
        <v>19</v>
      </c>
      <c r="G57" s="113" t="str">
        <f>IF(F57="","",VLOOKUP(F57,'Список уч-ов'!$A:$K,11,FALSE))</f>
        <v>ТИМИН Е.</v>
      </c>
      <c r="H57" s="299"/>
      <c r="I57" s="36"/>
      <c r="J57" s="398" t="s">
        <v>705</v>
      </c>
      <c r="K57" s="124"/>
      <c r="L57" s="36"/>
      <c r="M57" s="95"/>
      <c r="N57" s="124"/>
      <c r="O57" s="36"/>
      <c r="P57" s="98"/>
      <c r="Q57" s="21"/>
      <c r="R57" s="54"/>
      <c r="S57" s="25"/>
      <c r="U57" s="242">
        <f>IF(L60="","",IF(L60=I56,I64,IF(L60=I64,I56)))</f>
        <v>119</v>
      </c>
    </row>
    <row r="58" spans="1:19" ht="10.5" customHeight="1">
      <c r="A58" s="470">
        <v>28</v>
      </c>
      <c r="B58" s="44">
        <v>19</v>
      </c>
      <c r="C58" s="38" t="str">
        <f>IF(B58="","",VLOOKUP(B58,'Список уч-ов'!$A:$K,11,FALSE))</f>
        <v>ТИМИН Е.</v>
      </c>
      <c r="D58" s="360" t="str">
        <f>IF(B58="","",VLOOKUP(B58,'Список уч-ов'!$A:$K,6,FALSE))</f>
        <v>Сорочинск Оренб.о.</v>
      </c>
      <c r="E58" s="335"/>
      <c r="F58" s="33">
        <v>119</v>
      </c>
      <c r="G58" s="111" t="str">
        <f>IF(F58="","",VLOOKUP(F58,'Список уч-ов'!$A:$K,11,FALSE))</f>
        <v>САФИНА В.</v>
      </c>
      <c r="H58" s="18"/>
      <c r="I58" s="53"/>
      <c r="J58" s="73"/>
      <c r="K58" s="124"/>
      <c r="L58" s="36"/>
      <c r="M58" s="95"/>
      <c r="N58" s="124"/>
      <c r="O58" s="36"/>
      <c r="P58" s="98"/>
      <c r="Q58" s="18"/>
      <c r="R58" s="53"/>
      <c r="S58" s="26"/>
    </row>
    <row r="59" spans="1:19" ht="10.5" customHeight="1">
      <c r="A59" s="470"/>
      <c r="B59" s="45">
        <v>119</v>
      </c>
      <c r="C59" s="39" t="str">
        <f>IF(B59="","",VLOOKUP(B59,'Список уч-ов'!$A:$K,11,FALSE))</f>
        <v>САФИНА В.</v>
      </c>
      <c r="D59" s="362"/>
      <c r="E59" s="14"/>
      <c r="F59" s="49"/>
      <c r="G59" s="450" t="s">
        <v>686</v>
      </c>
      <c r="H59" s="18"/>
      <c r="I59" s="53"/>
      <c r="J59" s="118"/>
      <c r="K59" s="475">
        <v>52</v>
      </c>
      <c r="L59" s="35">
        <v>13</v>
      </c>
      <c r="M59" s="91" t="str">
        <f>IF(L59="","",VLOOKUP(L59,'Список уч-ов'!$A:$K,11,FALSE))</f>
        <v>ГРИШЕНИН Д.</v>
      </c>
      <c r="N59" s="299"/>
      <c r="O59" s="36"/>
      <c r="P59" s="98"/>
      <c r="Q59" s="18"/>
      <c r="R59" s="53"/>
      <c r="S59" s="16"/>
    </row>
    <row r="60" spans="1:18" ht="10.5" customHeight="1">
      <c r="A60" s="469">
        <v>29</v>
      </c>
      <c r="B60" s="42">
        <v>25</v>
      </c>
      <c r="C60" s="37" t="str">
        <f>IF(B60="","",VLOOKUP(B60,'Список уч-ов'!$A:$K,11,FALSE))</f>
        <v>ПИНЯСКИН В.</v>
      </c>
      <c r="D60" s="337" t="str">
        <f>IF(B60="","",VLOOKUP(B60,'Список уч-ов'!$A:$K,6,FALSE))</f>
        <v>Новокузнецк Кем.о.</v>
      </c>
      <c r="E60" s="14"/>
      <c r="F60" s="49"/>
      <c r="G60" s="110"/>
      <c r="H60" s="18"/>
      <c r="I60" s="53"/>
      <c r="J60" s="119"/>
      <c r="K60" s="475"/>
      <c r="L60" s="33">
        <v>101</v>
      </c>
      <c r="M60" s="92" t="str">
        <f>IF(L60="","",VLOOKUP(L60,'Список уч-ов'!$A:$K,11,FALSE))</f>
        <v>РЯБОВА Т.</v>
      </c>
      <c r="N60" s="18"/>
      <c r="O60" s="53"/>
      <c r="P60" s="98"/>
      <c r="Q60" s="18"/>
      <c r="R60" s="53"/>
    </row>
    <row r="61" spans="1:19" ht="10.5" customHeight="1">
      <c r="A61" s="469"/>
      <c r="B61" s="43">
        <v>149</v>
      </c>
      <c r="C61" s="11" t="str">
        <f>IF(B61="","",VLOOKUP(B61,'Список уч-ов'!$A:$K,11,FALSE))</f>
        <v>ГУЛЕВСКАЯ Л.</v>
      </c>
      <c r="D61" s="345"/>
      <c r="E61" s="334">
        <v>15</v>
      </c>
      <c r="F61" s="33">
        <v>63</v>
      </c>
      <c r="G61" s="111" t="str">
        <f>IF(F61="","",VLOOKUP(F61,'Список уч-ов'!$A:$K,11,FALSE))</f>
        <v>САРЫЧЕВ С.</v>
      </c>
      <c r="H61" s="18"/>
      <c r="I61" s="53"/>
      <c r="J61" s="73"/>
      <c r="K61" s="124"/>
      <c r="L61" s="36"/>
      <c r="M61" s="452" t="s">
        <v>713</v>
      </c>
      <c r="N61" s="479" t="s">
        <v>10</v>
      </c>
      <c r="O61" s="133">
        <f>IF(R35="","",R35)</f>
        <v>2</v>
      </c>
      <c r="P61" s="482" t="str">
        <f>IF(O61="","",VLOOKUP(O61,'Список уч-ов'!$A:$K,11,FALSE))</f>
        <v>ГАДИЕВ В.</v>
      </c>
      <c r="Q61" s="482" t="e">
        <f>IF(P61="","",VLOOKUP(P61,'[1]проба'!$A:$H,3,FALSE))</f>
        <v>#N/A</v>
      </c>
      <c r="R61" s="60"/>
      <c r="S61" s="474" t="s">
        <v>5</v>
      </c>
    </row>
    <row r="62" spans="1:19" ht="10.5" customHeight="1">
      <c r="A62" s="470">
        <v>30</v>
      </c>
      <c r="B62" s="44">
        <v>63</v>
      </c>
      <c r="C62" s="38" t="str">
        <f>IF(B62="","",VLOOKUP(B62,'Список уч-ов'!$A:$K,11,FALSE))</f>
        <v>САРЫЧЕВ С.</v>
      </c>
      <c r="D62" s="360" t="str">
        <f>IF(B62="","",VLOOKUP(B62,'Список уч-ов'!$A:$K,6,FALSE))</f>
        <v>Семибратово Яр.о.</v>
      </c>
      <c r="E62" s="335"/>
      <c r="F62" s="33">
        <v>158</v>
      </c>
      <c r="G62" s="112" t="str">
        <f>IF(F62="","",VLOOKUP(F62,'Список уч-ов'!$A:$K,11,FALSE))</f>
        <v>БРЕДНИКОВА А.</v>
      </c>
      <c r="H62" s="123"/>
      <c r="I62" s="36"/>
      <c r="J62" s="73"/>
      <c r="K62" s="124"/>
      <c r="L62" s="36"/>
      <c r="M62" s="95"/>
      <c r="N62" s="479"/>
      <c r="O62" s="133">
        <f>IF(R36="","",R36)</f>
        <v>102</v>
      </c>
      <c r="P62" s="480" t="str">
        <f>IF(O62="","",VLOOKUP(O62,'Список уч-ов'!$A:$K,11,FALSE))</f>
        <v>ГОЛУБЕВА А.</v>
      </c>
      <c r="Q62" s="481" t="e">
        <f>IF(P62="","",VLOOKUP(P62,'[1]проба'!$A:$H,3,FALSE))</f>
        <v>#N/A</v>
      </c>
      <c r="R62" s="61"/>
      <c r="S62" s="474"/>
    </row>
    <row r="63" spans="1:19" ht="10.5" customHeight="1">
      <c r="A63" s="470"/>
      <c r="B63" s="45">
        <v>158</v>
      </c>
      <c r="C63" s="39" t="str">
        <f>IF(B63="","",VLOOKUP(B63,'Список уч-ов'!$A:$K,11,FALSE))</f>
        <v>БРЕДНИКОВА А.</v>
      </c>
      <c r="D63" s="362"/>
      <c r="E63" s="14"/>
      <c r="F63" s="49"/>
      <c r="G63" s="450" t="s">
        <v>684</v>
      </c>
      <c r="H63" s="475">
        <v>40</v>
      </c>
      <c r="I63" s="35">
        <v>13</v>
      </c>
      <c r="J63" s="91" t="str">
        <f>IF(I63="","",VLOOKUP(I63,'Список уч-ов'!$A:$K,11,FALSE))</f>
        <v>ГРИШЕНИН Д.</v>
      </c>
      <c r="K63" s="299"/>
      <c r="L63" s="36"/>
      <c r="M63" s="95"/>
      <c r="N63" s="83"/>
      <c r="O63" s="63"/>
      <c r="P63" s="301" t="s">
        <v>170</v>
      </c>
      <c r="Q63" s="84"/>
      <c r="R63" s="86">
        <v>2</v>
      </c>
      <c r="S63" s="91" t="str">
        <f>IF(R63="","",VLOOKUP(R63,'Список уч-ов'!$A:$K,11,FALSE))</f>
        <v>ГАДИЕВ В.</v>
      </c>
    </row>
    <row r="64" spans="1:19" ht="10.5" customHeight="1">
      <c r="A64" s="469">
        <v>31</v>
      </c>
      <c r="B64" s="42"/>
      <c r="C64" s="295" t="s">
        <v>678</v>
      </c>
      <c r="D64" s="373"/>
      <c r="E64" s="19"/>
      <c r="F64" s="34"/>
      <c r="G64" s="110"/>
      <c r="H64" s="475"/>
      <c r="I64" s="33">
        <v>101</v>
      </c>
      <c r="J64" s="92" t="str">
        <f>IF(I64="","",VLOOKUP(I64,'Список уч-ов'!$A:$K,11,FALSE))</f>
        <v>РЯБОВА Т.</v>
      </c>
      <c r="K64" s="18"/>
      <c r="L64" s="53"/>
      <c r="M64" s="95"/>
      <c r="N64" s="27"/>
      <c r="O64" s="55"/>
      <c r="P64" s="302" t="s">
        <v>185</v>
      </c>
      <c r="Q64" s="85"/>
      <c r="R64" s="103">
        <v>102</v>
      </c>
      <c r="S64" s="75" t="str">
        <f>IF(R64="","",VLOOKUP(R64,'Список уч-ов'!$A:$K,11,FALSE))</f>
        <v>ГОЛУБЕВА А.</v>
      </c>
    </row>
    <row r="65" spans="1:19" ht="10.5" customHeight="1">
      <c r="A65" s="469"/>
      <c r="B65" s="43"/>
      <c r="C65" s="296" t="s">
        <v>678</v>
      </c>
      <c r="D65" s="374"/>
      <c r="E65" s="334">
        <v>16</v>
      </c>
      <c r="F65" s="35">
        <v>13</v>
      </c>
      <c r="G65" s="113" t="str">
        <f>IF(F65="","",VLOOKUP(F65,'Список уч-ов'!$A:$K,11,FALSE))</f>
        <v>ГРИШЕНИН Д.</v>
      </c>
      <c r="H65" s="299"/>
      <c r="I65" s="36"/>
      <c r="J65" s="73" t="s">
        <v>703</v>
      </c>
      <c r="K65" s="18"/>
      <c r="L65" s="53"/>
      <c r="M65" s="95"/>
      <c r="N65" s="479" t="s">
        <v>11</v>
      </c>
      <c r="O65" s="133">
        <f>IF(R103="","",R103)</f>
        <v>16</v>
      </c>
      <c r="P65" s="482" t="str">
        <f>IF(O65="","",VLOOKUP(O65,'Список уч-ов'!$A:$K,11,FALSE))</f>
        <v>ЕЛИЗАРОВ С.</v>
      </c>
      <c r="Q65" s="483" t="e">
        <f>IF(P65="","",VLOOKUP(P65,'[2]проба'!$A:$H,3,FALSE))</f>
        <v>#N/A</v>
      </c>
      <c r="R65" s="67"/>
      <c r="S65" s="460" t="s">
        <v>745</v>
      </c>
    </row>
    <row r="66" spans="1:19" ht="10.5" customHeight="1">
      <c r="A66" s="470">
        <v>32</v>
      </c>
      <c r="B66" s="44">
        <v>13</v>
      </c>
      <c r="C66" s="38" t="str">
        <f>IF(B66="","",VLOOKUP(B66,'Список уч-ов'!$A:$K,11,FALSE))</f>
        <v>ГРИШЕНИН Д.</v>
      </c>
      <c r="D66" s="360" t="str">
        <f>IF(B66="","",VLOOKUP(B66,'Список уч-ов'!$A:$K,6,FALSE))</f>
        <v>Москва</v>
      </c>
      <c r="E66" s="335"/>
      <c r="F66" s="33">
        <v>101</v>
      </c>
      <c r="G66" s="111" t="str">
        <f>IF(F66="","",VLOOKUP(F66,'Список уч-ов'!$A:$K,11,FALSE))</f>
        <v>РЯБОВА Т.</v>
      </c>
      <c r="H66" s="18"/>
      <c r="I66" s="53"/>
      <c r="J66" s="73"/>
      <c r="K66" s="18"/>
      <c r="L66" s="53"/>
      <c r="M66" s="95"/>
      <c r="N66" s="479"/>
      <c r="O66" s="133">
        <f>IF(R104="","",R104)</f>
        <v>123</v>
      </c>
      <c r="P66" s="480" t="str">
        <f>IF(O66="","",VLOOKUP(O66,'Список уч-ов'!$A:$K,11,FALSE))</f>
        <v>МОЗЯКИНА Н.</v>
      </c>
      <c r="Q66" s="480" t="e">
        <f>IF(P66="","",VLOOKUP(P66,'[1]проба'!$A:$H,3,FALSE))</f>
        <v>#N/A</v>
      </c>
      <c r="R66" s="58"/>
      <c r="S66" s="474" t="s">
        <v>6</v>
      </c>
    </row>
    <row r="67" spans="1:19" ht="10.5" customHeight="1">
      <c r="A67" s="470"/>
      <c r="B67" s="47">
        <v>101</v>
      </c>
      <c r="C67" s="39" t="str">
        <f>IF(B67="","",VLOOKUP(B67,'Список уч-ов'!$A:$K,11,FALSE))</f>
        <v>РЯБОВА Т.</v>
      </c>
      <c r="D67" s="362"/>
      <c r="E67" s="28"/>
      <c r="F67" s="50"/>
      <c r="G67" s="110"/>
      <c r="H67" s="30"/>
      <c r="I67" s="53"/>
      <c r="J67" s="73"/>
      <c r="K67" s="30"/>
      <c r="L67" s="53"/>
      <c r="M67" s="95"/>
      <c r="N67" s="21"/>
      <c r="O67" s="54"/>
      <c r="P67" s="100"/>
      <c r="Q67" s="87"/>
      <c r="R67" s="82"/>
      <c r="S67" s="474"/>
    </row>
    <row r="68" spans="1:21" ht="10.5" customHeight="1">
      <c r="A68" s="17"/>
      <c r="B68" s="55"/>
      <c r="C68" s="56"/>
      <c r="D68" s="40"/>
      <c r="E68" s="29"/>
      <c r="F68" s="50"/>
      <c r="G68" s="110"/>
      <c r="H68" s="30"/>
      <c r="I68" s="53"/>
      <c r="J68" s="73"/>
      <c r="K68" s="30"/>
      <c r="L68" s="53"/>
      <c r="M68" s="95"/>
      <c r="N68" s="21"/>
      <c r="O68" s="54"/>
      <c r="P68" s="95"/>
      <c r="Q68" s="21"/>
      <c r="R68" s="88">
        <f>IF(R63="","",IF(R63=O61,O65,IF(R63=O65,O61)))</f>
        <v>16</v>
      </c>
      <c r="S68" s="91" t="str">
        <f>IF(R68="","",VLOOKUP(R68,'Список уч-ов'!$A:$K,11,FALSE))</f>
        <v>ЕЛИЗАРОВ С.</v>
      </c>
      <c r="U68" s="10" t="s">
        <v>150</v>
      </c>
    </row>
    <row r="69" spans="1:19" ht="10.5" customHeight="1">
      <c r="A69" s="17"/>
      <c r="B69" s="55"/>
      <c r="C69" s="56"/>
      <c r="D69" s="40"/>
      <c r="E69" s="29"/>
      <c r="F69" s="50"/>
      <c r="G69" s="110"/>
      <c r="H69" s="30"/>
      <c r="I69" s="53"/>
      <c r="J69" s="73"/>
      <c r="K69" s="30"/>
      <c r="L69" s="53"/>
      <c r="M69" s="95"/>
      <c r="N69" s="21"/>
      <c r="O69" s="54"/>
      <c r="P69" s="95"/>
      <c r="Q69" s="21"/>
      <c r="R69" s="104">
        <f>IF(R64="","",IF(R64=O62,O66,IF(R64=O66,O62)))</f>
        <v>123</v>
      </c>
      <c r="S69" s="92" t="str">
        <f>IF(R69="","",VLOOKUP(R69,'Список уч-ов'!$A:$K,11,FALSE))</f>
        <v>МОЗЯКИНА Н.</v>
      </c>
    </row>
    <row r="70" spans="1:19" ht="10.5" customHeight="1">
      <c r="A70" s="17"/>
      <c r="B70" s="55"/>
      <c r="C70" s="56"/>
      <c r="D70" s="40"/>
      <c r="E70" s="29"/>
      <c r="F70" s="50"/>
      <c r="G70" s="110"/>
      <c r="H70" s="30"/>
      <c r="I70" s="53"/>
      <c r="J70" s="73"/>
      <c r="K70" s="30"/>
      <c r="L70" s="53"/>
      <c r="M70" s="95"/>
      <c r="N70" s="21"/>
      <c r="O70" s="54"/>
      <c r="P70" s="95"/>
      <c r="Q70" s="21"/>
      <c r="R70" s="89"/>
      <c r="S70" s="261"/>
    </row>
    <row r="71" spans="1:21" ht="15.75">
      <c r="A71" s="259" t="s">
        <v>85</v>
      </c>
      <c r="G71" s="76"/>
      <c r="J71" s="260" t="str">
        <f>ПЮ!J69</f>
        <v>судья МК Малова Г.Е.</v>
      </c>
      <c r="M71" s="259" t="s">
        <v>86</v>
      </c>
      <c r="N71" s="48"/>
      <c r="O71" s="13"/>
      <c r="P71" s="41"/>
      <c r="Q71" s="31"/>
      <c r="R71" s="51"/>
      <c r="S71" s="260" t="str">
        <f>ПЮ!S69</f>
        <v>судья ВК  Куринец Е.А.</v>
      </c>
      <c r="U71" s="280">
        <f>IF(O19="","",IF(O19=L11,L27,IF(O19=L27,L11)))</f>
        <v>9</v>
      </c>
    </row>
    <row r="72" spans="1:21" ht="10.5" customHeight="1">
      <c r="A72" s="469">
        <v>33</v>
      </c>
      <c r="B72" s="42">
        <v>1</v>
      </c>
      <c r="C72" s="37" t="str">
        <f>IF(B72="","",VLOOKUP(B72,'Список уч-ов'!$A:$K,11,FALSE))</f>
        <v>ЖЕЛУБЕНКОВ А.</v>
      </c>
      <c r="D72" s="337" t="str">
        <f>IF(B72="","",VLOOKUP(B72,'Список уч-ов'!$A:$K,6,FALSE))</f>
        <v>Дубна</v>
      </c>
      <c r="E72" s="14"/>
      <c r="F72" s="49"/>
      <c r="G72" s="110"/>
      <c r="H72" s="15"/>
      <c r="I72" s="52"/>
      <c r="J72" s="477"/>
      <c r="K72" s="478"/>
      <c r="L72" s="478"/>
      <c r="M72" s="478"/>
      <c r="N72" s="134"/>
      <c r="O72" s="134"/>
      <c r="P72" s="134"/>
      <c r="Q72" s="134"/>
      <c r="R72" s="134"/>
      <c r="S72" s="244" t="s">
        <v>14</v>
      </c>
      <c r="U72" s="242">
        <f>IF(O20="","",IF(O20=L12,L28,IF(O20=L28,L12)))</f>
        <v>107</v>
      </c>
    </row>
    <row r="73" spans="1:19" ht="10.5" customHeight="1">
      <c r="A73" s="469"/>
      <c r="B73" s="43">
        <v>109</v>
      </c>
      <c r="C73" s="11" t="str">
        <f>IF(B73="","",VLOOKUP(B73,'Список уч-ов'!$A:$K,11,FALSE))</f>
        <v>СТЕПАНОВА А.</v>
      </c>
      <c r="D73" s="345" t="str">
        <f>IF(B73="","",VLOOKUP(B73,'Список уч-ов'!$A:$K,6,FALSE))</f>
        <v>Москва</v>
      </c>
      <c r="E73" s="334">
        <v>17</v>
      </c>
      <c r="F73" s="33">
        <v>1</v>
      </c>
      <c r="G73" s="114" t="str">
        <f>IF(F73="","",VLOOKUP(F73,'Список уч-ов'!$A:$K,11,FALSE))</f>
        <v>ЖЕЛУБЕНКОВ А.</v>
      </c>
      <c r="H73" s="15"/>
      <c r="I73" s="52"/>
      <c r="J73" s="73"/>
      <c r="K73" s="15"/>
      <c r="L73" s="52"/>
      <c r="M73" s="95"/>
      <c r="N73" s="15"/>
      <c r="O73" s="52"/>
      <c r="P73" s="98"/>
      <c r="Q73" s="15"/>
      <c r="R73" s="52"/>
      <c r="S73" s="300">
        <f ca="1">NOW()</f>
        <v>40300.88247314815</v>
      </c>
    </row>
    <row r="74" spans="1:21" ht="10.5" customHeight="1">
      <c r="A74" s="470">
        <v>34</v>
      </c>
      <c r="B74" s="44"/>
      <c r="C74" s="297" t="s">
        <v>678</v>
      </c>
      <c r="D74" s="352"/>
      <c r="E74" s="335"/>
      <c r="F74" s="33">
        <v>109</v>
      </c>
      <c r="G74" s="115" t="str">
        <f>IF(F74="","",VLOOKUP(F74,'Список уч-ов'!$A:$K,11,FALSE))</f>
        <v>СТЕПАНОВА А.</v>
      </c>
      <c r="H74" s="123"/>
      <c r="I74" s="36"/>
      <c r="J74" s="73"/>
      <c r="K74" s="18"/>
      <c r="L74" s="53"/>
      <c r="M74" s="95"/>
      <c r="N74" s="18"/>
      <c r="O74" s="53"/>
      <c r="P74" s="98"/>
      <c r="Q74" s="18"/>
      <c r="R74" s="53"/>
      <c r="S74" s="16"/>
      <c r="U74" s="242">
        <f>IF(O51="","",IF(O51=L43,L59,IF(O51=L59,L43)))</f>
        <v>13</v>
      </c>
    </row>
    <row r="75" spans="1:21" ht="10.5" customHeight="1">
      <c r="A75" s="470"/>
      <c r="B75" s="45"/>
      <c r="C75" s="298" t="s">
        <v>678</v>
      </c>
      <c r="D75" s="357"/>
      <c r="E75" s="14"/>
      <c r="F75" s="49"/>
      <c r="G75" s="110"/>
      <c r="H75" s="475">
        <v>41</v>
      </c>
      <c r="I75" s="33">
        <v>46</v>
      </c>
      <c r="J75" s="75" t="str">
        <f>IF(I75="","",VLOOKUP(I75,'Список уч-ов'!$A:$K,11,FALSE))</f>
        <v>КУСТОВ И.</v>
      </c>
      <c r="K75" s="18"/>
      <c r="L75" s="53"/>
      <c r="M75" s="95"/>
      <c r="N75" s="18"/>
      <c r="O75" s="53"/>
      <c r="P75" s="98"/>
      <c r="Q75" s="18"/>
      <c r="R75" s="53"/>
      <c r="S75" s="16"/>
      <c r="U75" s="242">
        <f>IF(O52="","",IF(O52=L44,L60,IF(O52=L60,L44)))</f>
        <v>101</v>
      </c>
    </row>
    <row r="76" spans="1:19" ht="10.5" customHeight="1">
      <c r="A76" s="469">
        <v>35</v>
      </c>
      <c r="B76" s="42">
        <v>38</v>
      </c>
      <c r="C76" s="37" t="str">
        <f>IF(B76="","",VLOOKUP(B76,'Список уч-ов'!$A:$K,11,FALSE))</f>
        <v>ЗАХАРОВ Д.</v>
      </c>
      <c r="D76" s="337" t="str">
        <f>IF(B76="","",VLOOKUP(B76,'Список уч-ов'!$A:$K,6,FALSE))</f>
        <v>Альметьевск Тат.</v>
      </c>
      <c r="E76" s="14"/>
      <c r="F76" s="49"/>
      <c r="G76" s="110"/>
      <c r="H76" s="475"/>
      <c r="I76" s="33">
        <v>116</v>
      </c>
      <c r="J76" s="72" t="str">
        <f>IF(I76="","",VLOOKUP(I76,'Список уч-ов'!$A:$K,11,FALSE))</f>
        <v>НАУМОВА Е.</v>
      </c>
      <c r="K76" s="123"/>
      <c r="L76" s="36"/>
      <c r="M76" s="95"/>
      <c r="N76" s="18"/>
      <c r="O76" s="53"/>
      <c r="P76" s="98"/>
      <c r="Q76" s="18"/>
      <c r="R76" s="53"/>
      <c r="S76" s="16"/>
    </row>
    <row r="77" spans="1:21" ht="10.5" customHeight="1">
      <c r="A77" s="469"/>
      <c r="B77" s="43">
        <v>140</v>
      </c>
      <c r="C77" s="11" t="str">
        <f>IF(B77="","",VLOOKUP(B77,'Список уч-ов'!$A:$K,11,FALSE))</f>
        <v>ЧЕРНОВА Д.</v>
      </c>
      <c r="D77" s="345" t="str">
        <f>IF(B77="","",VLOOKUP(B77,'Список уч-ов'!$A:$K,6,FALSE))</f>
        <v>Н.Новгород</v>
      </c>
      <c r="E77" s="334">
        <v>18</v>
      </c>
      <c r="F77" s="33">
        <v>46</v>
      </c>
      <c r="G77" s="116" t="str">
        <f>IF(F77="","",VLOOKUP(F77,'Список уч-ов'!$A:$K,11,FALSE))</f>
        <v>КУСТОВ И.</v>
      </c>
      <c r="H77" s="299"/>
      <c r="I77" s="36"/>
      <c r="J77" s="395" t="s">
        <v>714</v>
      </c>
      <c r="K77" s="124"/>
      <c r="L77" s="36"/>
      <c r="M77" s="95"/>
      <c r="N77" s="18"/>
      <c r="O77" s="53"/>
      <c r="P77" s="98"/>
      <c r="Q77" s="18"/>
      <c r="R77" s="53"/>
      <c r="S77" s="16"/>
      <c r="U77" s="241"/>
    </row>
    <row r="78" spans="1:21" ht="10.5" customHeight="1">
      <c r="A78" s="470">
        <v>36</v>
      </c>
      <c r="B78" s="44">
        <v>46</v>
      </c>
      <c r="C78" s="38" t="str">
        <f>IF(B78="","",VLOOKUP(B78,'Список уч-ов'!$A:$K,11,FALSE))</f>
        <v>КУСТОВ И.</v>
      </c>
      <c r="D78" s="360" t="str">
        <f>IF(B78="","",VLOOKUP(B78,'Список уч-ов'!$A:$K,6,FALSE))</f>
        <v>Краснодар</v>
      </c>
      <c r="E78" s="335"/>
      <c r="F78" s="33">
        <v>116</v>
      </c>
      <c r="G78" s="114" t="str">
        <f>IF(F78="","",VLOOKUP(F78,'Список уч-ов'!$A:$K,11,FALSE))</f>
        <v>НАУМОВА Е.</v>
      </c>
      <c r="H78" s="18"/>
      <c r="I78" s="53"/>
      <c r="J78" s="73"/>
      <c r="K78" s="124"/>
      <c r="L78" s="36"/>
      <c r="M78" s="95"/>
      <c r="N78" s="18"/>
      <c r="O78" s="53"/>
      <c r="P78" s="98"/>
      <c r="Q78" s="18"/>
      <c r="R78" s="53"/>
      <c r="S78" s="16"/>
      <c r="U78" s="241"/>
    </row>
    <row r="79" spans="1:21" ht="10.5" customHeight="1">
      <c r="A79" s="470"/>
      <c r="B79" s="45">
        <v>116</v>
      </c>
      <c r="C79" s="39" t="str">
        <f>IF(B79="","",VLOOKUP(B79,'Список уч-ов'!$A:$K,11,FALSE))</f>
        <v>НАУМОВА Е.</v>
      </c>
      <c r="D79" s="362" t="str">
        <f>IF(B79="","",VLOOKUP(B79,'Список уч-ов'!$A:$K,6,FALSE))</f>
        <v>Краснодар</v>
      </c>
      <c r="E79" s="14"/>
      <c r="F79" s="49"/>
      <c r="G79" s="110" t="s">
        <v>691</v>
      </c>
      <c r="H79" s="18"/>
      <c r="I79" s="53"/>
      <c r="J79" s="118"/>
      <c r="K79" s="475">
        <v>53</v>
      </c>
      <c r="L79" s="33">
        <v>16</v>
      </c>
      <c r="M79" s="75" t="str">
        <f>IF(L79="","",VLOOKUP(L79,'Список уч-ов'!$A:$K,11,FALSE))</f>
        <v>ЕЛИЗАРОВ С.</v>
      </c>
      <c r="N79" s="18"/>
      <c r="O79" s="53"/>
      <c r="P79" s="98"/>
      <c r="Q79" s="18"/>
      <c r="R79" s="53"/>
      <c r="S79" s="18"/>
      <c r="U79" s="243"/>
    </row>
    <row r="80" spans="1:21" ht="10.5" customHeight="1">
      <c r="A80" s="469">
        <v>37</v>
      </c>
      <c r="B80" s="42">
        <v>49</v>
      </c>
      <c r="C80" s="37" t="str">
        <f>IF(B80="","",VLOOKUP(B80,'Список уч-ов'!$A:$K,11,FALSE))</f>
        <v>МУХОРТОВ А.</v>
      </c>
      <c r="D80" s="337" t="str">
        <f>IF(B80="","",VLOOKUP(B80,'Список уч-ов'!$A:$K,6,FALSE))</f>
        <v>Москва</v>
      </c>
      <c r="E80" s="14"/>
      <c r="F80" s="49"/>
      <c r="G80" s="110"/>
      <c r="H80" s="18"/>
      <c r="I80" s="53"/>
      <c r="J80" s="119"/>
      <c r="K80" s="475"/>
      <c r="L80" s="33">
        <v>123</v>
      </c>
      <c r="M80" s="72" t="str">
        <f>IF(L80="","",VLOOKUP(L80,'Список уч-ов'!$A:$K,11,FALSE))</f>
        <v>МОЗЯКИНА Н.</v>
      </c>
      <c r="N80" s="123"/>
      <c r="O80" s="36"/>
      <c r="P80" s="98"/>
      <c r="Q80" s="18"/>
      <c r="R80" s="53"/>
      <c r="S80" s="16"/>
      <c r="U80" s="241"/>
    </row>
    <row r="81" spans="1:21" ht="10.5" customHeight="1">
      <c r="A81" s="469"/>
      <c r="B81" s="43">
        <v>125</v>
      </c>
      <c r="C81" s="11" t="str">
        <f>IF(B81="","",VLOOKUP(B81,'Список уч-ов'!$A:$K,11,FALSE))</f>
        <v>ХЛЫЗОВА Е.</v>
      </c>
      <c r="D81" s="345" t="str">
        <f>IF(B81="","",VLOOKUP(B81,'Список уч-ов'!$A:$K,6,FALSE))</f>
        <v>Москва</v>
      </c>
      <c r="E81" s="334">
        <v>19</v>
      </c>
      <c r="F81" s="33">
        <v>49</v>
      </c>
      <c r="G81" s="116" t="str">
        <f>IF(F81="","",VLOOKUP(F81,'Список уч-ов'!$A:$K,11,FALSE))</f>
        <v>МУХОРТОВ А.</v>
      </c>
      <c r="H81" s="18"/>
      <c r="I81" s="53"/>
      <c r="J81" s="73"/>
      <c r="K81" s="124"/>
      <c r="L81" s="36"/>
      <c r="M81" s="452" t="s">
        <v>721</v>
      </c>
      <c r="N81" s="124"/>
      <c r="O81" s="36"/>
      <c r="P81" s="98"/>
      <c r="Q81" s="18"/>
      <c r="R81" s="53"/>
      <c r="S81" s="16"/>
      <c r="U81" s="241"/>
    </row>
    <row r="82" spans="1:19" ht="10.5" customHeight="1">
      <c r="A82" s="470">
        <v>38</v>
      </c>
      <c r="B82" s="44">
        <v>55</v>
      </c>
      <c r="C82" s="38" t="str">
        <f>IF(B82="","",VLOOKUP(B82,'Список уч-ов'!$A:$K,11,FALSE))</f>
        <v>ЛЕБЕДЕВ М.</v>
      </c>
      <c r="D82" s="360" t="str">
        <f>IF(B82="","",VLOOKUP(B82,'Список уч-ов'!$A:$K,6,FALSE))</f>
        <v>Петрозаводск</v>
      </c>
      <c r="E82" s="335"/>
      <c r="F82" s="33">
        <v>125</v>
      </c>
      <c r="G82" s="115" t="str">
        <f>IF(F82="","",VLOOKUP(F82,'Список уч-ов'!$A:$K,11,FALSE))</f>
        <v>ХЛЫЗОВА Е.</v>
      </c>
      <c r="H82" s="123"/>
      <c r="I82" s="36"/>
      <c r="J82" s="73"/>
      <c r="K82" s="124"/>
      <c r="L82" s="36"/>
      <c r="M82" s="95"/>
      <c r="N82" s="124"/>
      <c r="O82" s="36"/>
      <c r="P82" s="98"/>
      <c r="Q82" s="18"/>
      <c r="R82" s="53"/>
      <c r="S82" s="16"/>
    </row>
    <row r="83" spans="1:19" ht="10.5" customHeight="1">
      <c r="A83" s="470"/>
      <c r="B83" s="45">
        <v>156</v>
      </c>
      <c r="C83" s="39" t="str">
        <f>IF(B83="","",VLOOKUP(B83,'Список уч-ов'!$A:$K,11,FALSE))</f>
        <v>ЛЕГОСТАЕВА В.</v>
      </c>
      <c r="D83" s="362" t="str">
        <f>IF(B83="","",VLOOKUP(B83,'Список уч-ов'!$A:$K,6,FALSE))</f>
        <v>Архангельск</v>
      </c>
      <c r="E83" s="14"/>
      <c r="F83" s="49"/>
      <c r="G83" s="110" t="s">
        <v>682</v>
      </c>
      <c r="H83" s="475">
        <v>42</v>
      </c>
      <c r="I83" s="35">
        <v>16</v>
      </c>
      <c r="J83" s="74" t="str">
        <f>IF(I83="","",VLOOKUP(I83,'Список уч-ов'!$A:$K,11,FALSE))</f>
        <v>ЕЛИЗАРОВ С.</v>
      </c>
      <c r="K83" s="299"/>
      <c r="L83" s="36"/>
      <c r="M83" s="95"/>
      <c r="N83" s="124"/>
      <c r="O83" s="36"/>
      <c r="P83" s="98"/>
      <c r="Q83" s="18"/>
      <c r="R83" s="53"/>
      <c r="S83" s="16"/>
    </row>
    <row r="84" spans="1:19" ht="10.5" customHeight="1">
      <c r="A84" s="469">
        <v>39</v>
      </c>
      <c r="B84" s="42">
        <v>51</v>
      </c>
      <c r="C84" s="295" t="str">
        <f>IF(B84="","",VLOOKUP(B84,'Список уч-ов'!$A:$K,11,FALSE))</f>
        <v>КИРЬЯНОВ И.</v>
      </c>
      <c r="D84" s="337"/>
      <c r="E84" s="19"/>
      <c r="F84" s="34"/>
      <c r="G84" s="110"/>
      <c r="H84" s="475"/>
      <c r="I84" s="33">
        <v>123</v>
      </c>
      <c r="J84" s="75" t="str">
        <f>IF(I84="","",VLOOKUP(I84,'Список уч-ов'!$A:$K,11,FALSE))</f>
        <v>МОЗЯКИНА Н.</v>
      </c>
      <c r="K84" s="18"/>
      <c r="L84" s="53"/>
      <c r="M84" s="95"/>
      <c r="N84" s="124"/>
      <c r="O84" s="36"/>
      <c r="P84" s="98"/>
      <c r="Q84" s="18"/>
      <c r="R84" s="53"/>
      <c r="S84" s="16"/>
    </row>
    <row r="85" spans="1:19" ht="10.5" customHeight="1">
      <c r="A85" s="469"/>
      <c r="B85" s="43">
        <v>135</v>
      </c>
      <c r="C85" s="296" t="str">
        <f>IF(B85="","",VLOOKUP(B85,'Список уч-ов'!$A:$K,11,FALSE))</f>
        <v>ФОМИНА А.</v>
      </c>
      <c r="D85" s="345"/>
      <c r="E85" s="334">
        <v>20</v>
      </c>
      <c r="F85" s="35">
        <v>16</v>
      </c>
      <c r="G85" s="116" t="str">
        <f>IF(F85="","",VLOOKUP(F85,'Список уч-ов'!$A:$K,11,FALSE))</f>
        <v>ЕЛИЗАРОВ С.</v>
      </c>
      <c r="H85" s="299"/>
      <c r="I85" s="36"/>
      <c r="J85" s="395" t="s">
        <v>702</v>
      </c>
      <c r="K85" s="18"/>
      <c r="L85" s="53"/>
      <c r="M85" s="95"/>
      <c r="N85" s="124"/>
      <c r="O85" s="36"/>
      <c r="P85" s="98"/>
      <c r="Q85" s="18"/>
      <c r="R85" s="53"/>
      <c r="S85" s="16"/>
    </row>
    <row r="86" spans="1:19" ht="10.5" customHeight="1">
      <c r="A86" s="470">
        <v>40</v>
      </c>
      <c r="B86" s="44">
        <v>16</v>
      </c>
      <c r="C86" s="38" t="str">
        <f>IF(B86="","",VLOOKUP(B86,'Список уч-ов'!$A:$K,11,FALSE))</f>
        <v>ЕЛИЗАРОВ С.</v>
      </c>
      <c r="D86" s="360" t="str">
        <f>IF(B86="","",VLOOKUP(B86,'Список уч-ов'!$A:$K,6,FALSE))</f>
        <v>Москва</v>
      </c>
      <c r="E86" s="335"/>
      <c r="F86" s="33">
        <v>123</v>
      </c>
      <c r="G86" s="114" t="str">
        <f>IF(F86="","",VLOOKUP(F86,'Список уч-ов'!$A:$K,11,FALSE))</f>
        <v>МОЗЯКИНА Н.</v>
      </c>
      <c r="H86" s="18"/>
      <c r="I86" s="53"/>
      <c r="J86" s="73"/>
      <c r="K86" s="18"/>
      <c r="L86" s="53"/>
      <c r="M86" s="95"/>
      <c r="N86" s="124"/>
      <c r="O86" s="36"/>
      <c r="P86" s="405" t="str">
        <f>IF(O87="","",VLOOKUP(O87,'Список уч-ов'!$A:$K,6,FALSE))</f>
        <v>Москва</v>
      </c>
      <c r="Q86" s="18"/>
      <c r="R86" s="53"/>
      <c r="S86" s="16"/>
    </row>
    <row r="87" spans="1:19" ht="10.5" customHeight="1">
      <c r="A87" s="470"/>
      <c r="B87" s="45">
        <v>123</v>
      </c>
      <c r="C87" s="39" t="str">
        <f>IF(B87="","",VLOOKUP(B87,'Список уч-ов'!$A:$K,11,FALSE))</f>
        <v>МОЗЯКИНА Н.</v>
      </c>
      <c r="D87" s="362" t="str">
        <f>IF(B87="","",VLOOKUP(B87,'Список уч-ов'!$A:$K,6,FALSE))</f>
        <v>Москва</v>
      </c>
      <c r="E87" s="14"/>
      <c r="F87" s="49"/>
      <c r="G87" s="450" t="s">
        <v>685</v>
      </c>
      <c r="H87" s="18"/>
      <c r="I87" s="53"/>
      <c r="J87" s="73"/>
      <c r="K87" s="18"/>
      <c r="L87" s="53"/>
      <c r="M87" s="301" t="s">
        <v>178</v>
      </c>
      <c r="N87" s="475">
        <v>59</v>
      </c>
      <c r="O87" s="35">
        <v>16</v>
      </c>
      <c r="P87" s="74" t="str">
        <f>IF(O87="","",VLOOKUP(O87,'Список уч-ов'!$A:$K,11,FALSE))</f>
        <v>ЕЛИЗАРОВ С.</v>
      </c>
      <c r="Q87" s="20"/>
      <c r="R87" s="54"/>
      <c r="S87" s="16"/>
    </row>
    <row r="88" spans="1:19" ht="10.5" customHeight="1">
      <c r="A88" s="469">
        <v>41</v>
      </c>
      <c r="B88" s="42">
        <v>17</v>
      </c>
      <c r="C88" s="37" t="str">
        <f>IF(B88="","",VLOOKUP(B88,'Список уч-ов'!$A:$K,11,FALSE))</f>
        <v>ШАТАЛКИН М.</v>
      </c>
      <c r="D88" s="337" t="str">
        <f>IF(B88="","",VLOOKUP(B88,'Список уч-ов'!$A:$K,6,FALSE))</f>
        <v>Сорочинск Оренб.о.</v>
      </c>
      <c r="E88" s="14"/>
      <c r="F88" s="49"/>
      <c r="G88" s="110"/>
      <c r="H88" s="18"/>
      <c r="I88" s="53"/>
      <c r="J88" s="73"/>
      <c r="K88" s="18"/>
      <c r="L88" s="53"/>
      <c r="M88" s="302" t="s">
        <v>168</v>
      </c>
      <c r="N88" s="475"/>
      <c r="O88" s="33">
        <v>123</v>
      </c>
      <c r="P88" s="101" t="str">
        <f>IF(O88="","",VLOOKUP(O88,'Список уч-ов'!$A:$K,11,FALSE))</f>
        <v>МОЗЯКИНА Н.</v>
      </c>
      <c r="Q88" s="123"/>
      <c r="R88" s="36"/>
      <c r="S88" s="16"/>
    </row>
    <row r="89" spans="1:19" ht="10.5" customHeight="1">
      <c r="A89" s="469"/>
      <c r="B89" s="43">
        <v>114</v>
      </c>
      <c r="C89" s="11" t="str">
        <f>IF(B89="","",VLOOKUP(B89,'Список уч-ов'!$A:$K,11,FALSE))</f>
        <v>ЕФИМОВА К.</v>
      </c>
      <c r="D89" s="345" t="str">
        <f>IF(B89="","",VLOOKUP(B89,'Список уч-ов'!$A:$K,6,FALSE))</f>
        <v>Чебоксары  Чув.</v>
      </c>
      <c r="E89" s="334">
        <v>21</v>
      </c>
      <c r="F89" s="33">
        <v>17</v>
      </c>
      <c r="G89" s="114" t="str">
        <f>IF(F89="","",VLOOKUP(F89,'Список уч-ов'!$A:$K,11,FALSE))</f>
        <v>ШАТАЛКИН М.</v>
      </c>
      <c r="H89" s="18"/>
      <c r="I89" s="53"/>
      <c r="J89" s="73"/>
      <c r="K89" s="18"/>
      <c r="L89" s="53"/>
      <c r="M89" s="95"/>
      <c r="N89" s="124"/>
      <c r="O89" s="36"/>
      <c r="P89" s="405" t="s">
        <v>731</v>
      </c>
      <c r="Q89" s="124"/>
      <c r="R89" s="36"/>
      <c r="S89" s="16"/>
    </row>
    <row r="90" spans="1:19" ht="10.5" customHeight="1">
      <c r="A90" s="470">
        <v>42</v>
      </c>
      <c r="B90" s="44">
        <v>59</v>
      </c>
      <c r="C90" s="297" t="str">
        <f>IF(B90="","",VLOOKUP(B90,'Список уч-ов'!$A:$K,11,FALSE))</f>
        <v>СЕМЕНОВ А.</v>
      </c>
      <c r="D90" s="352" t="str">
        <f>IF(B90="","",VLOOKUP(B90,'Список уч-ов'!$A:$K,6,FALSE))</f>
        <v>Екатеринбург</v>
      </c>
      <c r="E90" s="335"/>
      <c r="F90" s="33">
        <v>114</v>
      </c>
      <c r="G90" s="115" t="str">
        <f>IF(F90="","",VLOOKUP(F90,'Список уч-ов'!$A:$K,11,FALSE))</f>
        <v>ЕФИМОВА К.</v>
      </c>
      <c r="H90" s="123"/>
      <c r="I90" s="36"/>
      <c r="J90" s="73"/>
      <c r="K90" s="18"/>
      <c r="L90" s="53"/>
      <c r="M90" s="95"/>
      <c r="N90" s="124"/>
      <c r="O90" s="36"/>
      <c r="P90" s="98"/>
      <c r="Q90" s="124"/>
      <c r="R90" s="36"/>
      <c r="S90" s="16"/>
    </row>
    <row r="91" spans="1:19" ht="10.5" customHeight="1">
      <c r="A91" s="470"/>
      <c r="B91" s="45">
        <v>151</v>
      </c>
      <c r="C91" s="298" t="str">
        <f>IF(B91="","",VLOOKUP(B91,'Список уч-ов'!$A:$K,11,FALSE))</f>
        <v>БИКЕЕВА П.</v>
      </c>
      <c r="D91" s="357" t="str">
        <f>IF(B91="","",VLOOKUP(B91,'Список уч-ов'!$A:$K,6,FALSE))</f>
        <v>Екатеринбург</v>
      </c>
      <c r="E91" s="14"/>
      <c r="F91" s="49"/>
      <c r="G91" s="450" t="s">
        <v>687</v>
      </c>
      <c r="H91" s="475">
        <v>43</v>
      </c>
      <c r="I91" s="33">
        <v>17</v>
      </c>
      <c r="J91" s="74" t="str">
        <f>IF(I91="","",VLOOKUP(I91,'Список уч-ов'!$A:$K,11,FALSE))</f>
        <v>ШАТАЛКИН М.</v>
      </c>
      <c r="K91" s="18"/>
      <c r="L91" s="53"/>
      <c r="M91" s="95"/>
      <c r="N91" s="124"/>
      <c r="O91" s="36"/>
      <c r="P91" s="98"/>
      <c r="Q91" s="124"/>
      <c r="R91" s="36"/>
      <c r="S91" s="16"/>
    </row>
    <row r="92" spans="1:19" ht="10.5" customHeight="1">
      <c r="A92" s="469">
        <v>43</v>
      </c>
      <c r="B92" s="42">
        <v>48</v>
      </c>
      <c r="C92" s="37" t="str">
        <f>IF(B92="","",VLOOKUP(B92,'Список уч-ов'!$A:$K,11,FALSE))</f>
        <v>ДЕРГУНОВ А.</v>
      </c>
      <c r="D92" s="337" t="str">
        <f>IF(B92="","",VLOOKUP(B92,'Список уч-ов'!$A:$K,6,FALSE))</f>
        <v>Мокшан  Пенз.о.</v>
      </c>
      <c r="E92" s="12"/>
      <c r="F92" s="49"/>
      <c r="G92" s="110"/>
      <c r="H92" s="475"/>
      <c r="I92" s="33">
        <v>114</v>
      </c>
      <c r="J92" s="72" t="str">
        <f>IF(I92="","",VLOOKUP(I92,'Список уч-ов'!$A:$K,11,FALSE))</f>
        <v>ЕФИМОВА К.</v>
      </c>
      <c r="K92" s="123"/>
      <c r="L92" s="36"/>
      <c r="M92" s="95"/>
      <c r="N92" s="124"/>
      <c r="O92" s="36"/>
      <c r="P92" s="98"/>
      <c r="Q92" s="124"/>
      <c r="R92" s="36"/>
      <c r="S92" s="16"/>
    </row>
    <row r="93" spans="1:19" ht="10.5" customHeight="1">
      <c r="A93" s="469"/>
      <c r="B93" s="43">
        <v>159</v>
      </c>
      <c r="C93" s="11" t="str">
        <f>IF(B93="","",VLOOKUP(B93,'Список уч-ов'!$A:$K,11,FALSE))</f>
        <v>НЕЛЮБИНА О.</v>
      </c>
      <c r="D93" s="345" t="str">
        <f>IF(B93="","",VLOOKUP(B93,'Список уч-ов'!$A:$K,6,FALSE))</f>
        <v>Мокшан  Пенз.о.</v>
      </c>
      <c r="E93" s="334">
        <v>22</v>
      </c>
      <c r="F93" s="33">
        <v>48</v>
      </c>
      <c r="G93" s="116" t="str">
        <f>IF(F93="","",VLOOKUP(F93,'Список уч-ов'!$A:$K,11,FALSE))</f>
        <v>ДЕРГУНОВ А.</v>
      </c>
      <c r="H93" s="299"/>
      <c r="I93" s="36"/>
      <c r="J93" s="451" t="s">
        <v>696</v>
      </c>
      <c r="K93" s="124"/>
      <c r="L93" s="36"/>
      <c r="M93" s="95"/>
      <c r="N93" s="124"/>
      <c r="O93" s="36"/>
      <c r="P93" s="98"/>
      <c r="Q93" s="124"/>
      <c r="R93" s="36"/>
      <c r="S93" s="16"/>
    </row>
    <row r="94" spans="1:19" ht="10.5" customHeight="1">
      <c r="A94" s="470">
        <v>44</v>
      </c>
      <c r="B94" s="44">
        <v>44</v>
      </c>
      <c r="C94" s="38" t="str">
        <f>IF(B94="","",VLOOKUP(B94,'Список уч-ов'!$A:$K,11,FALSE))</f>
        <v>ШАПОШНИКОВ С.</v>
      </c>
      <c r="D94" s="360" t="str">
        <f>IF(B94="","",VLOOKUP(B94,'Список уч-ов'!$A:$K,6,FALSE))</f>
        <v>Москва</v>
      </c>
      <c r="E94" s="335"/>
      <c r="F94" s="33">
        <v>159</v>
      </c>
      <c r="G94" s="114" t="str">
        <f>IF(F94="","",VLOOKUP(F94,'Список уч-ов'!$A:$K,11,FALSE))</f>
        <v>НЕЛЮБИНА О.</v>
      </c>
      <c r="H94" s="18"/>
      <c r="I94" s="53"/>
      <c r="J94" s="73"/>
      <c r="K94" s="124"/>
      <c r="L94" s="36"/>
      <c r="M94" s="95"/>
      <c r="N94" s="124"/>
      <c r="O94" s="36"/>
      <c r="P94" s="98"/>
      <c r="Q94" s="124"/>
      <c r="R94" s="36"/>
      <c r="S94" s="16"/>
    </row>
    <row r="95" spans="1:19" ht="10.5" customHeight="1">
      <c r="A95" s="470"/>
      <c r="B95" s="45">
        <v>162</v>
      </c>
      <c r="C95" s="39" t="str">
        <f>IF(B95="","",VLOOKUP(B95,'Список уч-ов'!$A:$K,11,FALSE))</f>
        <v>МОЧАЛОВА А.</v>
      </c>
      <c r="D95" s="362" t="str">
        <f>IF(B95="","",VLOOKUP(B95,'Список уч-ов'!$A:$K,6,FALSE))</f>
        <v>Сорочинск Оренб.о.</v>
      </c>
      <c r="E95" s="14"/>
      <c r="F95" s="49"/>
      <c r="G95" s="395" t="s">
        <v>688</v>
      </c>
      <c r="H95" s="18"/>
      <c r="I95" s="53"/>
      <c r="J95" s="118"/>
      <c r="K95" s="475">
        <v>54</v>
      </c>
      <c r="L95" s="33">
        <v>20</v>
      </c>
      <c r="M95" s="93" t="str">
        <f>IF(L95="","",VLOOKUP(L95,'Список уч-ов'!$A:$K,11,FALSE))</f>
        <v>СЕМЕРИКОВ К.</v>
      </c>
      <c r="N95" s="299"/>
      <c r="O95" s="36"/>
      <c r="P95" s="98"/>
      <c r="Q95" s="124"/>
      <c r="R95" s="36"/>
      <c r="S95" s="16"/>
    </row>
    <row r="96" spans="1:19" ht="10.5" customHeight="1">
      <c r="A96" s="469">
        <v>45</v>
      </c>
      <c r="B96" s="42">
        <v>29</v>
      </c>
      <c r="C96" s="37" t="str">
        <f>IF(B96="","",VLOOKUP(B96,'Список уч-ов'!$A:$K,11,FALSE))</f>
        <v>МАЛЬЦЕВ А.</v>
      </c>
      <c r="D96" s="337" t="str">
        <f>IF(B96="","",VLOOKUP(B96,'Список уч-ов'!$A:$K,6,FALSE))</f>
        <v>С.-Петербург</v>
      </c>
      <c r="E96" s="12"/>
      <c r="F96" s="49"/>
      <c r="G96" s="110"/>
      <c r="H96" s="18"/>
      <c r="I96" s="53"/>
      <c r="J96" s="119"/>
      <c r="K96" s="475"/>
      <c r="L96" s="33">
        <v>103</v>
      </c>
      <c r="M96" s="97" t="str">
        <f>IF(L96="","",VLOOKUP(L96,'Список уч-ов'!$A:$K,11,FALSE))</f>
        <v>КОЦЮР В.</v>
      </c>
      <c r="N96" s="18"/>
      <c r="O96" s="53"/>
      <c r="P96" s="98"/>
      <c r="Q96" s="124"/>
      <c r="R96" s="36"/>
      <c r="S96" s="16"/>
    </row>
    <row r="97" spans="1:19" ht="10.5" customHeight="1">
      <c r="A97" s="469"/>
      <c r="B97" s="43">
        <v>129</v>
      </c>
      <c r="C97" s="11" t="str">
        <f>IF(B97="","",VLOOKUP(B97,'Список уч-ов'!$A:$K,11,FALSE))</f>
        <v>УЛУДИНЦЕВА Е.</v>
      </c>
      <c r="D97" s="345" t="str">
        <f>IF(B97="","",VLOOKUP(B97,'Список уч-ов'!$A:$K,6,FALSE))</f>
        <v>С.-Петербург</v>
      </c>
      <c r="E97" s="334">
        <v>23</v>
      </c>
      <c r="F97" s="33">
        <v>29</v>
      </c>
      <c r="G97" s="114" t="str">
        <f>IF(F97="","",VLOOKUP(F97,'Список уч-ов'!$A:$K,11,FALSE))</f>
        <v>МАЛЬЦЕВ А.</v>
      </c>
      <c r="H97" s="18"/>
      <c r="I97" s="53"/>
      <c r="J97" s="73"/>
      <c r="K97" s="124"/>
      <c r="L97" s="36"/>
      <c r="M97" s="95" t="s">
        <v>720</v>
      </c>
      <c r="N97" s="18"/>
      <c r="O97" s="53"/>
      <c r="P97" s="98"/>
      <c r="Q97" s="124"/>
      <c r="R97" s="36"/>
      <c r="S97" s="16"/>
    </row>
    <row r="98" spans="1:19" ht="10.5" customHeight="1">
      <c r="A98" s="470">
        <v>46</v>
      </c>
      <c r="B98" s="44">
        <v>23</v>
      </c>
      <c r="C98" s="38" t="str">
        <f>IF(B98="","",VLOOKUP(B98,'Список уч-ов'!$A:$K,11,FALSE))</f>
        <v>ПАМШЕВ Н.</v>
      </c>
      <c r="D98" s="360" t="str">
        <f>IF(B98="","",VLOOKUP(B98,'Список уч-ов'!$A:$K,6,FALSE))</f>
        <v>Оренбург</v>
      </c>
      <c r="E98" s="335"/>
      <c r="F98" s="33">
        <v>129</v>
      </c>
      <c r="G98" s="115" t="str">
        <f>IF(F98="","",VLOOKUP(F98,'Список уч-ов'!$A:$K,11,FALSE))</f>
        <v>УЛУДИНЦЕВА Е.</v>
      </c>
      <c r="H98" s="123"/>
      <c r="I98" s="36"/>
      <c r="J98" s="73"/>
      <c r="K98" s="124"/>
      <c r="L98" s="36"/>
      <c r="M98" s="95"/>
      <c r="N98" s="18"/>
      <c r="O98" s="53"/>
      <c r="P98" s="98"/>
      <c r="Q98" s="124"/>
      <c r="R98" s="36"/>
      <c r="S98" s="16"/>
    </row>
    <row r="99" spans="1:19" ht="10.5" customHeight="1">
      <c r="A99" s="470"/>
      <c r="B99" s="45">
        <v>153</v>
      </c>
      <c r="C99" s="39" t="str">
        <f>IF(B99="","",VLOOKUP(B99,'Список уч-ов'!$A:$K,11,FALSE))</f>
        <v>ПОПОВА Л.</v>
      </c>
      <c r="D99" s="362" t="str">
        <f>IF(B99="","",VLOOKUP(B99,'Список уч-ов'!$A:$K,6,FALSE))</f>
        <v>Сорочинск Оренб.о.</v>
      </c>
      <c r="E99" s="14"/>
      <c r="F99" s="49"/>
      <c r="G99" s="110" t="s">
        <v>699</v>
      </c>
      <c r="H99" s="475">
        <v>44</v>
      </c>
      <c r="I99" s="33">
        <v>20</v>
      </c>
      <c r="J99" s="74" t="str">
        <f>IF(I99="","",VLOOKUP(I99,'Список уч-ов'!$A:$K,11,FALSE))</f>
        <v>СЕМЕРИКОВ К.</v>
      </c>
      <c r="K99" s="299"/>
      <c r="L99" s="36"/>
      <c r="M99" s="95"/>
      <c r="N99" s="18"/>
      <c r="O99" s="53"/>
      <c r="P99" s="98"/>
      <c r="Q99" s="124"/>
      <c r="R99" s="36"/>
      <c r="S99" s="474" t="s">
        <v>11</v>
      </c>
    </row>
    <row r="100" spans="1:19" ht="10.5" customHeight="1">
      <c r="A100" s="469">
        <v>47</v>
      </c>
      <c r="B100" s="42"/>
      <c r="C100" s="295" t="s">
        <v>678</v>
      </c>
      <c r="D100" s="373"/>
      <c r="E100" s="19"/>
      <c r="F100" s="34"/>
      <c r="G100" s="110"/>
      <c r="H100" s="475"/>
      <c r="I100" s="33">
        <v>103</v>
      </c>
      <c r="J100" s="75" t="str">
        <f>IF(I100="","",VLOOKUP(I100,'Список уч-ов'!$A:$K,11,FALSE))</f>
        <v>КОЦЮР В.</v>
      </c>
      <c r="K100" s="18"/>
      <c r="L100" s="53"/>
      <c r="M100" s="95"/>
      <c r="N100" s="18"/>
      <c r="O100" s="53"/>
      <c r="P100" s="98"/>
      <c r="Q100" s="124"/>
      <c r="R100" s="36"/>
      <c r="S100" s="474"/>
    </row>
    <row r="101" spans="1:19" ht="10.5" customHeight="1">
      <c r="A101" s="469"/>
      <c r="B101" s="43"/>
      <c r="C101" s="296" t="s">
        <v>678</v>
      </c>
      <c r="D101" s="374"/>
      <c r="E101" s="334">
        <v>24</v>
      </c>
      <c r="F101" s="33">
        <v>20</v>
      </c>
      <c r="G101" s="116" t="str">
        <f>IF(F101="","",VLOOKUP(F101,'Список уч-ов'!$A:$K,11,FALSE))</f>
        <v>СЕМЕРИКОВ К.</v>
      </c>
      <c r="H101" s="299"/>
      <c r="I101" s="36"/>
      <c r="J101" s="122" t="s">
        <v>715</v>
      </c>
      <c r="K101" s="18"/>
      <c r="L101" s="53"/>
      <c r="M101" s="95"/>
      <c r="N101" s="18"/>
      <c r="O101" s="53"/>
      <c r="P101" s="98"/>
      <c r="Q101" s="124"/>
      <c r="R101" s="36"/>
      <c r="S101" s="16"/>
    </row>
    <row r="102" spans="1:19" ht="10.5" customHeight="1">
      <c r="A102" s="470">
        <v>48</v>
      </c>
      <c r="B102" s="44">
        <v>20</v>
      </c>
      <c r="C102" s="38" t="str">
        <f>IF(B102="","",VLOOKUP(B102,'Список уч-ов'!$A:$K,11,FALSE))</f>
        <v>СЕМЕРИКОВ К.</v>
      </c>
      <c r="D102" s="360" t="str">
        <f>IF(B102="","",VLOOKUP(B102,'Список уч-ов'!$A:$K,6,FALSE))</f>
        <v>Самара</v>
      </c>
      <c r="E102" s="335"/>
      <c r="F102" s="33">
        <v>103</v>
      </c>
      <c r="G102" s="114" t="str">
        <f>IF(F102="","",VLOOKUP(F102,'Список уч-ов'!$A:$K,11,FALSE))</f>
        <v>КОЦЮР В.</v>
      </c>
      <c r="H102" s="18"/>
      <c r="I102" s="53"/>
      <c r="J102" s="73"/>
      <c r="K102" s="18"/>
      <c r="L102" s="53"/>
      <c r="M102" s="95"/>
      <c r="N102" s="21"/>
      <c r="O102" s="54"/>
      <c r="P102" s="95"/>
      <c r="Q102" s="124"/>
      <c r="R102" s="36"/>
      <c r="S102" s="406" t="str">
        <f>IF(R103="","",VLOOKUP(R103,'Список уч-ов'!$A:$K,6,FALSE))</f>
        <v>Москва</v>
      </c>
    </row>
    <row r="103" spans="1:19" ht="10.5" customHeight="1">
      <c r="A103" s="470"/>
      <c r="B103" s="46">
        <v>103</v>
      </c>
      <c r="C103" s="39" t="str">
        <f>IF(B103="","",VLOOKUP(B103,'Список уч-ов'!$A:$K,11,FALSE))</f>
        <v>КОЦЮР В.</v>
      </c>
      <c r="D103" s="362" t="str">
        <f>IF(B103="","",VLOOKUP(B103,'Список уч-ов'!$A:$K,6,FALSE))</f>
        <v>Самара</v>
      </c>
      <c r="E103" s="14"/>
      <c r="F103" s="49"/>
      <c r="G103" s="110"/>
      <c r="H103" s="15"/>
      <c r="I103" s="52"/>
      <c r="J103" s="73"/>
      <c r="K103" s="15"/>
      <c r="L103" s="52"/>
      <c r="M103" s="95"/>
      <c r="N103" s="21"/>
      <c r="O103" s="54"/>
      <c r="P103" s="301" t="s">
        <v>178</v>
      </c>
      <c r="Q103" s="475">
        <v>62</v>
      </c>
      <c r="R103" s="35">
        <v>16</v>
      </c>
      <c r="S103" s="91" t="str">
        <f>IF(R103="","",VLOOKUP(R103,'Список уч-ов'!$A:$K,11,FALSE))</f>
        <v>ЕЛИЗАРОВ С.</v>
      </c>
    </row>
    <row r="104" spans="1:19" ht="10.5" customHeight="1">
      <c r="A104" s="469">
        <v>49</v>
      </c>
      <c r="B104" s="42">
        <v>33</v>
      </c>
      <c r="C104" s="37" t="str">
        <f>IF(B104="","",VLOOKUP(B104,'Список уч-ов'!$A:$K,11,FALSE))</f>
        <v>ТИМОФЕЕВ Н.</v>
      </c>
      <c r="D104" s="337" t="str">
        <f>IF(B104="","",VLOOKUP(B104,'Список уч-ов'!$A:$K,6,FALSE))</f>
        <v>Краснодар</v>
      </c>
      <c r="E104" s="14"/>
      <c r="F104" s="49"/>
      <c r="G104" s="110"/>
      <c r="H104" s="15"/>
      <c r="I104" s="52"/>
      <c r="J104" s="73"/>
      <c r="K104" s="15"/>
      <c r="L104" s="52"/>
      <c r="M104" s="95"/>
      <c r="N104" s="15"/>
      <c r="O104" s="52"/>
      <c r="P104" s="302" t="s">
        <v>184</v>
      </c>
      <c r="Q104" s="475"/>
      <c r="R104" s="35">
        <v>123</v>
      </c>
      <c r="S104" s="70" t="str">
        <f>IF(R104="","",VLOOKUP(R104,'Список уч-ов'!$A:$K,11,FALSE))</f>
        <v>МОЗЯКИНА Н.</v>
      </c>
    </row>
    <row r="105" spans="1:19" ht="10.5" customHeight="1">
      <c r="A105" s="469"/>
      <c r="B105" s="43">
        <v>106</v>
      </c>
      <c r="C105" s="11" t="str">
        <f>IF(B105="","",VLOOKUP(B105,'Список уч-ов'!$A:$K,11,FALSE))</f>
        <v>ГЛАДЫШЕВА Н.</v>
      </c>
      <c r="D105" s="345" t="str">
        <f>IF(B105="","",VLOOKUP(B105,'Список уч-ов'!$A:$K,6,FALSE))</f>
        <v>Краснодар</v>
      </c>
      <c r="E105" s="334">
        <v>25</v>
      </c>
      <c r="F105" s="33">
        <v>33</v>
      </c>
      <c r="G105" s="114" t="str">
        <f>IF(F105="","",VLOOKUP(F105,'Список уч-ов'!$A:$K,11,FALSE))</f>
        <v>ТИМОФЕЕВ Н.</v>
      </c>
      <c r="H105" s="15"/>
      <c r="I105" s="52"/>
      <c r="J105" s="73"/>
      <c r="K105" s="15"/>
      <c r="L105" s="52"/>
      <c r="M105" s="95"/>
      <c r="N105" s="15"/>
      <c r="O105" s="52"/>
      <c r="P105" s="98"/>
      <c r="Q105" s="124"/>
      <c r="R105" s="36"/>
      <c r="S105" s="405" t="str">
        <f>IF(R104="","",VLOOKUP(R104,'Список уч-ов'!$A:$K,6,FALSE))</f>
        <v>Москва</v>
      </c>
    </row>
    <row r="106" spans="1:19" ht="10.5" customHeight="1">
      <c r="A106" s="470">
        <v>50</v>
      </c>
      <c r="B106" s="44"/>
      <c r="C106" s="297" t="s">
        <v>678</v>
      </c>
      <c r="D106" s="352"/>
      <c r="E106" s="335"/>
      <c r="F106" s="33">
        <v>106</v>
      </c>
      <c r="G106" s="115" t="str">
        <f>IF(F106="","",VLOOKUP(F106,'Список уч-ов'!$A:$K,11,FALSE))</f>
        <v>ГЛАДЫШЕВА Н.</v>
      </c>
      <c r="H106" s="123"/>
      <c r="I106" s="36"/>
      <c r="J106" s="73"/>
      <c r="K106" s="18"/>
      <c r="L106" s="53"/>
      <c r="M106" s="95"/>
      <c r="N106" s="18"/>
      <c r="O106" s="53"/>
      <c r="P106" s="98"/>
      <c r="Q106" s="124"/>
      <c r="R106" s="36"/>
      <c r="S106" s="455" t="s">
        <v>736</v>
      </c>
    </row>
    <row r="107" spans="1:19" ht="10.5" customHeight="1">
      <c r="A107" s="470"/>
      <c r="B107" s="45"/>
      <c r="C107" s="298" t="s">
        <v>678</v>
      </c>
      <c r="D107" s="357"/>
      <c r="E107" s="14"/>
      <c r="F107" s="49"/>
      <c r="G107" s="110"/>
      <c r="H107" s="475">
        <v>45</v>
      </c>
      <c r="I107" s="33">
        <v>33</v>
      </c>
      <c r="J107" s="75" t="str">
        <f>IF(I107="","",VLOOKUP(I107,'Список уч-ов'!$A:$K,11,FALSE))</f>
        <v>ТИМОФЕЕВ Н.</v>
      </c>
      <c r="K107" s="18"/>
      <c r="L107" s="53"/>
      <c r="M107" s="95"/>
      <c r="N107" s="18"/>
      <c r="O107" s="53"/>
      <c r="P107" s="98"/>
      <c r="Q107" s="124"/>
      <c r="R107" s="36"/>
      <c r="S107" s="16"/>
    </row>
    <row r="108" spans="1:19" ht="10.5" customHeight="1">
      <c r="A108" s="469">
        <v>51</v>
      </c>
      <c r="B108" s="42">
        <v>43</v>
      </c>
      <c r="C108" s="37" t="str">
        <f>IF(B108="","",VLOOKUP(B108,'Список уч-ов'!$A:$K,11,FALSE))</f>
        <v>ЛАВРЕНТЬЕВ А.</v>
      </c>
      <c r="D108" s="337" t="str">
        <f>IF(B108="","",VLOOKUP(B108,'Список уч-ов'!$A:$K,6,FALSE))</f>
        <v>Орехово-Зуево</v>
      </c>
      <c r="E108" s="14"/>
      <c r="F108" s="49"/>
      <c r="G108" s="110"/>
      <c r="H108" s="475"/>
      <c r="I108" s="33">
        <v>142</v>
      </c>
      <c r="J108" s="72" t="str">
        <f>IF(I108="","",VLOOKUP(I108,'Список уч-ов'!$A:$K,11,FALSE))</f>
        <v>КРЫЛОВА М.</v>
      </c>
      <c r="K108" s="123"/>
      <c r="L108" s="36"/>
      <c r="M108" s="95"/>
      <c r="N108" s="18"/>
      <c r="O108" s="53"/>
      <c r="P108" s="98"/>
      <c r="Q108" s="124"/>
      <c r="R108" s="36"/>
      <c r="S108" s="16"/>
    </row>
    <row r="109" spans="1:19" ht="10.5" customHeight="1">
      <c r="A109" s="469"/>
      <c r="B109" s="43">
        <v>139</v>
      </c>
      <c r="C109" s="11" t="str">
        <f>IF(B109="","",VLOOKUP(B109,'Список уч-ов'!$A:$K,11,FALSE))</f>
        <v>ВОРОБЬЕВА В.</v>
      </c>
      <c r="D109" s="345" t="str">
        <f>IF(B109="","",VLOOKUP(B109,'Список уч-ов'!$A:$K,6,FALSE))</f>
        <v>Воронеж</v>
      </c>
      <c r="E109" s="334">
        <v>26</v>
      </c>
      <c r="F109" s="33">
        <v>33</v>
      </c>
      <c r="G109" s="116" t="str">
        <f>IF(F109="","",VLOOKUP(F109,'Список уч-ов'!$A:$K,11,FALSE))</f>
        <v>ТИМОФЕЕВ Н.</v>
      </c>
      <c r="H109" s="299"/>
      <c r="I109" s="36"/>
      <c r="J109" s="395" t="s">
        <v>717</v>
      </c>
      <c r="K109" s="124"/>
      <c r="L109" s="36"/>
      <c r="M109" s="95"/>
      <c r="N109" s="18"/>
      <c r="O109" s="53"/>
      <c r="P109" s="98"/>
      <c r="Q109" s="124"/>
      <c r="R109" s="36"/>
      <c r="S109" s="16"/>
    </row>
    <row r="110" spans="1:19" ht="10.5" customHeight="1">
      <c r="A110" s="470">
        <v>52</v>
      </c>
      <c r="B110" s="44">
        <v>33</v>
      </c>
      <c r="C110" s="38" t="str">
        <f>IF(B110="","",VLOOKUP(B110,'Список уч-ов'!$A:$K,11,FALSE))</f>
        <v>ТИМОФЕЕВ Н.</v>
      </c>
      <c r="D110" s="360" t="str">
        <f>IF(B110="","",VLOOKUP(B110,'Список уч-ов'!$A:$K,6,FALSE))</f>
        <v>Краснодар</v>
      </c>
      <c r="E110" s="335"/>
      <c r="F110" s="33">
        <v>142</v>
      </c>
      <c r="G110" s="114" t="str">
        <f>IF(F110="","",VLOOKUP(F110,'Список уч-ов'!$A:$K,11,FALSE))</f>
        <v>КРЫЛОВА М.</v>
      </c>
      <c r="H110" s="18"/>
      <c r="I110" s="53"/>
      <c r="J110" s="73"/>
      <c r="K110" s="124"/>
      <c r="L110" s="36"/>
      <c r="M110" s="95"/>
      <c r="N110" s="18"/>
      <c r="O110" s="53"/>
      <c r="P110" s="98"/>
      <c r="Q110" s="124"/>
      <c r="R110" s="36"/>
      <c r="S110" s="16"/>
    </row>
    <row r="111" spans="1:19" ht="10.5" customHeight="1">
      <c r="A111" s="470"/>
      <c r="B111" s="45">
        <v>142</v>
      </c>
      <c r="C111" s="39" t="str">
        <f>IF(B111="","",VLOOKUP(B111,'Список уч-ов'!$A:$K,11,FALSE))</f>
        <v>КРЫЛОВА М.</v>
      </c>
      <c r="D111" s="362" t="str">
        <f>IF(B111="","",VLOOKUP(B111,'Список уч-ов'!$A:$K,6,FALSE))</f>
        <v>Славянск н/К</v>
      </c>
      <c r="E111" s="14"/>
      <c r="F111" s="49"/>
      <c r="G111" s="450" t="s">
        <v>657</v>
      </c>
      <c r="H111" s="18"/>
      <c r="I111" s="53"/>
      <c r="J111" s="118"/>
      <c r="K111" s="475">
        <v>55</v>
      </c>
      <c r="L111" s="33">
        <v>33</v>
      </c>
      <c r="M111" s="75" t="str">
        <f>IF(L111="","",VLOOKUP(L111,'Список уч-ов'!$A:$K,11,FALSE))</f>
        <v>ТИМОФЕЕВ Н.</v>
      </c>
      <c r="N111" s="18"/>
      <c r="O111" s="53"/>
      <c r="P111" s="98"/>
      <c r="Q111" s="124"/>
      <c r="R111" s="36"/>
      <c r="S111" s="16"/>
    </row>
    <row r="112" spans="1:19" ht="10.5" customHeight="1">
      <c r="A112" s="469">
        <v>53</v>
      </c>
      <c r="B112" s="42">
        <v>27</v>
      </c>
      <c r="C112" s="37" t="str">
        <f>IF(B112="","",VLOOKUP(B112,'Список уч-ов'!$A:$K,11,FALSE))</f>
        <v>ПОВСТЯНЫЙ П.</v>
      </c>
      <c r="D112" s="337" t="str">
        <f>IF(B112="","",VLOOKUP(B112,'Список уч-ов'!$A:$K,6,FALSE))</f>
        <v>Москва</v>
      </c>
      <c r="E112" s="14"/>
      <c r="F112" s="49"/>
      <c r="G112" s="110"/>
      <c r="H112" s="18"/>
      <c r="I112" s="53"/>
      <c r="J112" s="119"/>
      <c r="K112" s="475"/>
      <c r="L112" s="33">
        <v>142</v>
      </c>
      <c r="M112" s="72" t="str">
        <f>IF(L112="","",VLOOKUP(L112,'Список уч-ов'!$A:$K,11,FALSE))</f>
        <v>КРЫЛОВА М.</v>
      </c>
      <c r="N112" s="123"/>
      <c r="O112" s="36"/>
      <c r="P112" s="98"/>
      <c r="Q112" s="124"/>
      <c r="R112" s="36"/>
      <c r="S112" s="16"/>
    </row>
    <row r="113" spans="1:21" ht="10.5" customHeight="1">
      <c r="A113" s="469"/>
      <c r="B113" s="43">
        <v>143</v>
      </c>
      <c r="C113" s="11" t="str">
        <f>IF(B113="","",VLOOKUP(B113,'Список уч-ов'!$A:$K,11,FALSE))</f>
        <v>АНИСИМОВА А.</v>
      </c>
      <c r="D113" s="345" t="str">
        <f>IF(B113="","",VLOOKUP(B113,'Список уч-ов'!$A:$K,6,FALSE))</f>
        <v>Москва</v>
      </c>
      <c r="E113" s="334">
        <v>27</v>
      </c>
      <c r="F113" s="33">
        <v>27</v>
      </c>
      <c r="G113" s="116" t="str">
        <f>IF(F113="","",VLOOKUP(F113,'Список уч-ов'!$A:$K,11,FALSE))</f>
        <v>ПОВСТЯНЫЙ П.</v>
      </c>
      <c r="H113" s="18"/>
      <c r="I113" s="53"/>
      <c r="J113" s="73"/>
      <c r="K113" s="124"/>
      <c r="L113" s="36"/>
      <c r="M113" s="95" t="s">
        <v>723</v>
      </c>
      <c r="N113" s="124"/>
      <c r="O113" s="36"/>
      <c r="P113" s="98"/>
      <c r="Q113" s="124"/>
      <c r="R113" s="36"/>
      <c r="S113" s="16"/>
      <c r="U113" s="10" t="s">
        <v>151</v>
      </c>
    </row>
    <row r="114" spans="1:19" ht="10.5" customHeight="1">
      <c r="A114" s="470">
        <v>54</v>
      </c>
      <c r="B114" s="44">
        <v>42</v>
      </c>
      <c r="C114" s="38" t="str">
        <f>IF(B114="","",VLOOKUP(B114,'Список уч-ов'!$A:$K,11,FALSE))</f>
        <v>ТАЛАМАНОВ И.</v>
      </c>
      <c r="D114" s="360" t="str">
        <f>IF(B114="","",VLOOKUP(B114,'Список уч-ов'!$A:$K,6,FALSE))</f>
        <v>Петрозаводск</v>
      </c>
      <c r="E114" s="335"/>
      <c r="F114" s="33">
        <v>143</v>
      </c>
      <c r="G114" s="115" t="str">
        <f>IF(F114="","",VLOOKUP(F114,'Список уч-ов'!$A:$K,11,FALSE))</f>
        <v>АНИСИМОВА А.</v>
      </c>
      <c r="H114" s="123"/>
      <c r="I114" s="36"/>
      <c r="J114" s="73"/>
      <c r="K114" s="124"/>
      <c r="L114" s="36"/>
      <c r="M114" s="95"/>
      <c r="N114" s="124"/>
      <c r="O114" s="36"/>
      <c r="P114" s="98"/>
      <c r="Q114" s="124"/>
      <c r="R114" s="36"/>
      <c r="S114" s="16"/>
    </row>
    <row r="115" spans="1:21" ht="10.5" customHeight="1">
      <c r="A115" s="470"/>
      <c r="B115" s="45">
        <v>152</v>
      </c>
      <c r="C115" s="39" t="str">
        <f>IF(B115="","",VLOOKUP(B115,'Список уч-ов'!$A:$K,11,FALSE))</f>
        <v>ХАРЛАМОВА Ю.</v>
      </c>
      <c r="D115" s="362" t="str">
        <f>IF(B115="","",VLOOKUP(B115,'Список уч-ов'!$A:$K,6,FALSE))</f>
        <v>Москва</v>
      </c>
      <c r="E115" s="14"/>
      <c r="F115" s="49"/>
      <c r="G115" s="110" t="s">
        <v>711</v>
      </c>
      <c r="H115" s="475">
        <v>46</v>
      </c>
      <c r="I115" s="33">
        <v>27</v>
      </c>
      <c r="J115" s="74" t="str">
        <f>IF(I115="","",VLOOKUP(I115,'Список уч-ов'!$A:$K,11,FALSE))</f>
        <v>ПОВСТЯНЫЙ П.</v>
      </c>
      <c r="K115" s="299"/>
      <c r="L115" s="36"/>
      <c r="M115" s="95"/>
      <c r="N115" s="124"/>
      <c r="O115" s="36"/>
      <c r="P115" s="98"/>
      <c r="Q115" s="124"/>
      <c r="R115" s="36"/>
      <c r="S115" s="16"/>
      <c r="U115" s="242">
        <f>IF(L79="","",IF(L79=I75,I83,IF(L79=I83,I75)))</f>
        <v>46</v>
      </c>
    </row>
    <row r="116" spans="1:21" ht="10.5" customHeight="1">
      <c r="A116" s="469">
        <v>55</v>
      </c>
      <c r="B116" s="42"/>
      <c r="C116" s="295" t="s">
        <v>678</v>
      </c>
      <c r="D116" s="337"/>
      <c r="E116" s="19"/>
      <c r="F116" s="34"/>
      <c r="G116" s="110"/>
      <c r="H116" s="475"/>
      <c r="I116" s="33">
        <v>143</v>
      </c>
      <c r="J116" s="75" t="str">
        <f>IF(I116="","",VLOOKUP(I116,'Список уч-ов'!$A:$K,11,FALSE))</f>
        <v>АНИСИМОВА А.</v>
      </c>
      <c r="K116" s="18"/>
      <c r="L116" s="53"/>
      <c r="M116" s="95"/>
      <c r="N116" s="124"/>
      <c r="O116" s="36"/>
      <c r="P116" s="98"/>
      <c r="Q116" s="124"/>
      <c r="R116" s="36"/>
      <c r="S116" s="16"/>
      <c r="U116" s="242">
        <f>IF(L80="","",IF(L80=I76,I84,IF(L80=I84,I76)))</f>
        <v>116</v>
      </c>
    </row>
    <row r="117" spans="1:19" ht="10.5" customHeight="1">
      <c r="A117" s="469"/>
      <c r="B117" s="43"/>
      <c r="C117" s="296" t="s">
        <v>678</v>
      </c>
      <c r="D117" s="345"/>
      <c r="E117" s="334">
        <v>28</v>
      </c>
      <c r="F117" s="33">
        <v>5</v>
      </c>
      <c r="G117" s="116" t="str">
        <f>IF(F117="","",VLOOKUP(F117,'Список уч-ов'!$A:$K,11,FALSE))</f>
        <v>БЕЛИКОВ М.</v>
      </c>
      <c r="H117" s="299"/>
      <c r="I117" s="36"/>
      <c r="J117" s="73" t="s">
        <v>719</v>
      </c>
      <c r="K117" s="18"/>
      <c r="L117" s="53"/>
      <c r="M117" s="95"/>
      <c r="N117" s="124"/>
      <c r="O117" s="36"/>
      <c r="P117" s="98"/>
      <c r="Q117" s="124"/>
      <c r="R117" s="36"/>
      <c r="S117" s="16"/>
    </row>
    <row r="118" spans="1:21" ht="10.5" customHeight="1">
      <c r="A118" s="470">
        <v>56</v>
      </c>
      <c r="B118" s="44">
        <v>5</v>
      </c>
      <c r="C118" s="38" t="str">
        <f>IF(B118="","",VLOOKUP(B118,'Список уч-ов'!$A:$K,11,FALSE))</f>
        <v>БЕЛИКОВ М.</v>
      </c>
      <c r="D118" s="360" t="str">
        <f>IF(B118="","",VLOOKUP(B118,'Список уч-ов'!$A:$K,6,FALSE))</f>
        <v>Самара</v>
      </c>
      <c r="E118" s="335"/>
      <c r="F118" s="33">
        <v>121</v>
      </c>
      <c r="G118" s="114" t="str">
        <f>IF(F118="","",VLOOKUP(F118,'Список уч-ов'!$A:$K,11,FALSE))</f>
        <v>ДЕМЬЯНОВА Ю.</v>
      </c>
      <c r="H118" s="18"/>
      <c r="I118" s="53"/>
      <c r="J118" s="73"/>
      <c r="K118" s="18"/>
      <c r="L118" s="53"/>
      <c r="M118" s="95"/>
      <c r="N118" s="124"/>
      <c r="O118" s="36"/>
      <c r="P118" s="405" t="str">
        <f>IF(O119="","",VLOOKUP(O119,'Список уч-ов'!$A:$K,6,FALSE))</f>
        <v>Краснодар</v>
      </c>
      <c r="Q118" s="124"/>
      <c r="R118" s="36"/>
      <c r="S118" s="16"/>
      <c r="U118" s="242">
        <f>IF(L95="","",IF(L95=I91,I99,IF(L95=I99,I91)))</f>
        <v>17</v>
      </c>
    </row>
    <row r="119" spans="1:21" ht="10.5" customHeight="1">
      <c r="A119" s="470"/>
      <c r="B119" s="45">
        <v>121</v>
      </c>
      <c r="C119" s="39" t="str">
        <f>IF(B119="","",VLOOKUP(B119,'Список уч-ов'!$A:$K,11,FALSE))</f>
        <v>ДЕМЬЯНОВА Ю.</v>
      </c>
      <c r="D119" s="362" t="str">
        <f>IF(B119="","",VLOOKUP(B119,'Список уч-ов'!$A:$K,6,FALSE))</f>
        <v>Пенза</v>
      </c>
      <c r="E119" s="14"/>
      <c r="F119" s="49"/>
      <c r="G119" s="110"/>
      <c r="H119" s="18"/>
      <c r="I119" s="53"/>
      <c r="J119" s="73"/>
      <c r="K119" s="18"/>
      <c r="L119" s="53"/>
      <c r="M119" s="301" t="s">
        <v>178</v>
      </c>
      <c r="N119" s="475">
        <v>60</v>
      </c>
      <c r="O119" s="35">
        <v>33</v>
      </c>
      <c r="P119" s="74" t="str">
        <f>IF(O119="","",VLOOKUP(O119,'Список уч-ов'!$A:$K,11,FALSE))</f>
        <v>ТИМОФЕЕВ Н.</v>
      </c>
      <c r="Q119" s="299"/>
      <c r="R119" s="36"/>
      <c r="S119" s="16"/>
      <c r="U119" s="242">
        <f>IF(L96="","",IF(L96=I92,I100,IF(L96=I100,I92)))</f>
        <v>114</v>
      </c>
    </row>
    <row r="120" spans="1:19" ht="10.5" customHeight="1">
      <c r="A120" s="469">
        <v>57</v>
      </c>
      <c r="B120" s="42">
        <v>11</v>
      </c>
      <c r="C120" s="37" t="str">
        <f>IF(B120="","",VLOOKUP(B120,'Список уч-ов'!$A:$K,11,FALSE))</f>
        <v>ПЕТУХОВ А.</v>
      </c>
      <c r="D120" s="337" t="str">
        <f>IF(B120="","",VLOOKUP(B120,'Список уч-ов'!$A:$K,6,FALSE))</f>
        <v>Краснодар</v>
      </c>
      <c r="E120" s="14"/>
      <c r="F120" s="49"/>
      <c r="G120" s="110"/>
      <c r="H120" s="18"/>
      <c r="I120" s="53"/>
      <c r="J120" s="73"/>
      <c r="K120" s="18"/>
      <c r="L120" s="53"/>
      <c r="M120" s="302" t="s">
        <v>174</v>
      </c>
      <c r="N120" s="475"/>
      <c r="O120" s="33">
        <v>142</v>
      </c>
      <c r="P120" s="101" t="str">
        <f>IF(O120="","",VLOOKUP(O120,'Список уч-ов'!$A:$K,11,FALSE))</f>
        <v>КРЫЛОВА М.</v>
      </c>
      <c r="Q120" s="18"/>
      <c r="R120" s="53"/>
      <c r="S120" s="16"/>
    </row>
    <row r="121" spans="1:21" ht="10.5" customHeight="1">
      <c r="A121" s="469"/>
      <c r="B121" s="43">
        <v>111</v>
      </c>
      <c r="C121" s="11" t="str">
        <f>IF(B121="","",VLOOKUP(B121,'Список уч-ов'!$A:$K,11,FALSE))</f>
        <v>ПОДНОСОВА Е.</v>
      </c>
      <c r="D121" s="345" t="str">
        <f>IF(B121="","",VLOOKUP(B121,'Список уч-ов'!$A:$K,6,FALSE))</f>
        <v>Краснодар</v>
      </c>
      <c r="E121" s="334">
        <v>29</v>
      </c>
      <c r="F121" s="33">
        <v>11</v>
      </c>
      <c r="G121" s="114" t="str">
        <f>IF(F121="","",VLOOKUP(F121,'Список уч-ов'!$A:$K,11,FALSE))</f>
        <v>ПЕТУХОВ А.</v>
      </c>
      <c r="H121" s="18"/>
      <c r="I121" s="53"/>
      <c r="J121" s="73"/>
      <c r="K121" s="18"/>
      <c r="L121" s="53"/>
      <c r="M121" s="95"/>
      <c r="N121" s="124"/>
      <c r="O121" s="36"/>
      <c r="P121" s="405" t="str">
        <f>IF(O120="","",VLOOKUP(O120,'Список уч-ов'!$A:$K,6,FALSE))</f>
        <v>Славянск н/К</v>
      </c>
      <c r="Q121" s="18"/>
      <c r="R121" s="53"/>
      <c r="S121" s="22"/>
      <c r="U121" s="242">
        <f>IF(L111="","",IF(L111=I107,I115,IF(L111=I115,I107)))</f>
        <v>27</v>
      </c>
    </row>
    <row r="122" spans="1:21" ht="10.5" customHeight="1">
      <c r="A122" s="470">
        <v>58</v>
      </c>
      <c r="B122" s="44">
        <v>53</v>
      </c>
      <c r="C122" s="297" t="str">
        <f>IF(B122="","",VLOOKUP(B122,'Список уч-ов'!$A:$K,11,FALSE))</f>
        <v>СОЛОВЬЕВ И.</v>
      </c>
      <c r="D122" s="360"/>
      <c r="E122" s="335"/>
      <c r="F122" s="33">
        <v>111</v>
      </c>
      <c r="G122" s="115" t="str">
        <f>IF(F122="","",VLOOKUP(F122,'Список уч-ов'!$A:$K,11,FALSE))</f>
        <v>ПОДНОСОВА Е.</v>
      </c>
      <c r="H122" s="123"/>
      <c r="I122" s="36"/>
      <c r="J122" s="73"/>
      <c r="K122" s="18"/>
      <c r="L122" s="53"/>
      <c r="M122" s="95"/>
      <c r="N122" s="124"/>
      <c r="O122" s="36"/>
      <c r="P122" s="98" t="s">
        <v>734</v>
      </c>
      <c r="Q122" s="18"/>
      <c r="R122" s="53"/>
      <c r="S122" s="23"/>
      <c r="U122" s="242">
        <f>IF(L112="","",IF(L112=I108,I116,IF(L112=I116,I108)))</f>
        <v>143</v>
      </c>
    </row>
    <row r="123" spans="1:19" ht="10.5" customHeight="1">
      <c r="A123" s="470"/>
      <c r="B123" s="45">
        <v>124</v>
      </c>
      <c r="C123" s="298" t="str">
        <f>IF(B123="","",VLOOKUP(B123,'Список уч-ов'!$A:$K,11,FALSE))</f>
        <v>КУЛИКОВА О.</v>
      </c>
      <c r="D123" s="362"/>
      <c r="E123" s="14"/>
      <c r="F123" s="49"/>
      <c r="G123" s="450" t="s">
        <v>710</v>
      </c>
      <c r="H123" s="475">
        <v>47</v>
      </c>
      <c r="I123" s="33">
        <v>11</v>
      </c>
      <c r="J123" s="75" t="str">
        <f>IF(I123="","",VLOOKUP(I123,'Список уч-ов'!$A:$K,11,FALSE))</f>
        <v>ПЕТУХОВ А.</v>
      </c>
      <c r="K123" s="18"/>
      <c r="L123" s="53"/>
      <c r="M123" s="95"/>
      <c r="N123" s="124"/>
      <c r="O123" s="36"/>
      <c r="P123" s="98"/>
      <c r="Q123" s="18"/>
      <c r="R123" s="54"/>
      <c r="S123" s="25"/>
    </row>
    <row r="124" spans="1:21" ht="10.5" customHeight="1">
      <c r="A124" s="469">
        <v>59</v>
      </c>
      <c r="B124" s="42">
        <v>39</v>
      </c>
      <c r="C124" s="37" t="str">
        <f>IF(B124="","",VLOOKUP(B124,'Список уч-ов'!$A:$K,11,FALSE))</f>
        <v>ЕНИКЕЕВ В.</v>
      </c>
      <c r="D124" s="337" t="str">
        <f>IF(B124="","",VLOOKUP(B124,'Список уч-ов'!$A:$K,6,FALSE))</f>
        <v>С.-Петербург</v>
      </c>
      <c r="E124" s="19"/>
      <c r="F124" s="34"/>
      <c r="G124" s="110"/>
      <c r="H124" s="475"/>
      <c r="I124" s="33">
        <v>111</v>
      </c>
      <c r="J124" s="72" t="str">
        <f>IF(I124="","",VLOOKUP(I124,'Список уч-ов'!$A:$K,11,FALSE))</f>
        <v>ПОДНОСОВА Е.</v>
      </c>
      <c r="K124" s="123"/>
      <c r="L124" s="36"/>
      <c r="M124" s="95"/>
      <c r="N124" s="124"/>
      <c r="O124" s="36"/>
      <c r="P124" s="98"/>
      <c r="Q124" s="21"/>
      <c r="R124" s="53"/>
      <c r="S124" s="26"/>
      <c r="U124" s="242">
        <f>IF(L127="","",IF(L127=I123,I131,IF(L127=I131,I123)))</f>
        <v>7</v>
      </c>
    </row>
    <row r="125" spans="1:21" ht="10.5" customHeight="1">
      <c r="A125" s="469"/>
      <c r="B125" s="43">
        <v>137</v>
      </c>
      <c r="C125" s="11" t="str">
        <f>IF(B125="","",VLOOKUP(B125,'Список уч-ов'!$A:$K,11,FALSE))</f>
        <v>СУТОРМИНА А.</v>
      </c>
      <c r="D125" s="345" t="str">
        <f>IF(B125="","",VLOOKUP(B125,'Список уч-ов'!$A:$K,6,FALSE))</f>
        <v>С.-Петербург</v>
      </c>
      <c r="E125" s="334">
        <v>30</v>
      </c>
      <c r="F125" s="33">
        <v>39</v>
      </c>
      <c r="G125" s="116" t="str">
        <f>IF(F125="","",VLOOKUP(F125,'Список уч-ов'!$A:$K,11,FALSE))</f>
        <v>ЕНИКЕЕВ В.</v>
      </c>
      <c r="H125" s="299"/>
      <c r="I125" s="36"/>
      <c r="J125" s="395" t="s">
        <v>722</v>
      </c>
      <c r="K125" s="124"/>
      <c r="L125" s="36"/>
      <c r="M125" s="95"/>
      <c r="N125" s="124"/>
      <c r="O125" s="36"/>
      <c r="P125" s="98"/>
      <c r="Q125" s="21"/>
      <c r="R125" s="53"/>
      <c r="S125" s="16"/>
      <c r="U125" s="242">
        <f>IF(L128="","",IF(L128=I124,I132,IF(L128=I132,I124)))</f>
        <v>104</v>
      </c>
    </row>
    <row r="126" spans="1:19" ht="10.5" customHeight="1">
      <c r="A126" s="470">
        <v>60</v>
      </c>
      <c r="B126" s="44">
        <v>34</v>
      </c>
      <c r="C126" s="38" t="str">
        <f>IF(B126="","",VLOOKUP(B126,'Список уч-ов'!$A:$K,11,FALSE))</f>
        <v>ШВЕЦ К.</v>
      </c>
      <c r="D126" s="360" t="str">
        <f>IF(B126="","",VLOOKUP(B126,'Список уч-ов'!$A:$K,6,FALSE))</f>
        <v>Сорочинск Оренб.о.</v>
      </c>
      <c r="E126" s="335"/>
      <c r="F126" s="33">
        <v>137</v>
      </c>
      <c r="G126" s="114" t="str">
        <f>IF(F126="","",VLOOKUP(F126,'Список уч-ов'!$A:$K,11,FALSE))</f>
        <v>СУТОРМИНА А.</v>
      </c>
      <c r="H126" s="18"/>
      <c r="I126" s="53"/>
      <c r="J126" s="73"/>
      <c r="K126" s="124"/>
      <c r="L126" s="36"/>
      <c r="M126" s="95"/>
      <c r="N126" s="124"/>
      <c r="O126" s="36"/>
      <c r="P126" s="98"/>
      <c r="Q126" s="18"/>
      <c r="R126" s="60"/>
      <c r="S126" s="474" t="s">
        <v>7</v>
      </c>
    </row>
    <row r="127" spans="1:19" ht="10.5" customHeight="1">
      <c r="A127" s="470"/>
      <c r="B127" s="45">
        <v>122</v>
      </c>
      <c r="C127" s="39" t="str">
        <f>IF(B127="","",VLOOKUP(B127,'Список уч-ов'!$A:$K,11,FALSE))</f>
        <v>МЕЛЬНИКОВА В.</v>
      </c>
      <c r="D127" s="362" t="str">
        <f>IF(B127="","",VLOOKUP(B127,'Список уч-ов'!$A:$K,6,FALSE))</f>
        <v>Сорочинск Оренб.о.</v>
      </c>
      <c r="E127" s="14"/>
      <c r="F127" s="49"/>
      <c r="G127" s="450" t="s">
        <v>706</v>
      </c>
      <c r="H127" s="18"/>
      <c r="I127" s="53"/>
      <c r="J127" s="118"/>
      <c r="K127" s="475">
        <v>56</v>
      </c>
      <c r="L127" s="35">
        <v>11</v>
      </c>
      <c r="M127" s="74" t="str">
        <f>IF(L127="","",VLOOKUP(L127,'Список уч-ов'!$A:$K,11,FALSE))</f>
        <v>ПЕТУХОВ А.</v>
      </c>
      <c r="N127" s="299"/>
      <c r="O127" s="36"/>
      <c r="P127" s="98"/>
      <c r="Q127" s="18"/>
      <c r="R127" s="61"/>
      <c r="S127" s="474"/>
    </row>
    <row r="128" spans="1:19" ht="10.5" customHeight="1">
      <c r="A128" s="469">
        <v>61</v>
      </c>
      <c r="B128" s="42">
        <v>21</v>
      </c>
      <c r="C128" s="37" t="str">
        <f>IF(B128="","",VLOOKUP(B128,'Список уч-ов'!$A:$K,11,FALSE))</f>
        <v>САВИНОВ М.</v>
      </c>
      <c r="D128" s="337" t="str">
        <f>IF(B128="","",VLOOKUP(B128,'Список уч-ов'!$A:$K,6,FALSE))</f>
        <v>Москва</v>
      </c>
      <c r="E128" s="14"/>
      <c r="F128" s="49"/>
      <c r="G128" s="110"/>
      <c r="H128" s="18"/>
      <c r="I128" s="53"/>
      <c r="J128" s="119"/>
      <c r="K128" s="475"/>
      <c r="L128" s="33">
        <v>111</v>
      </c>
      <c r="M128" s="75" t="str">
        <f>IF(L128="","",VLOOKUP(L128,'Список уч-ов'!$A:$K,11,FALSE))</f>
        <v>ПОДНОСОВА Е.</v>
      </c>
      <c r="N128" s="18"/>
      <c r="O128" s="53"/>
      <c r="P128" s="98"/>
      <c r="Q128" s="18"/>
      <c r="R128" s="88">
        <f>IF(R35="","",IF(R35=O19,O51,IF(R35=O51,O19)))</f>
        <v>4</v>
      </c>
      <c r="S128" s="91" t="str">
        <f>IF(R128="","",VLOOKUP(R128,'Список уч-ов'!$A:$K,11,FALSE))</f>
        <v>КУИМОВ Ф.</v>
      </c>
    </row>
    <row r="129" spans="1:19" ht="10.5" customHeight="1">
      <c r="A129" s="469"/>
      <c r="B129" s="43">
        <v>115</v>
      </c>
      <c r="C129" s="11" t="str">
        <f>IF(B129="","",VLOOKUP(B129,'Список уч-ов'!$A:$K,11,FALSE))</f>
        <v>ЗАРЫПОВА К.</v>
      </c>
      <c r="D129" s="345" t="str">
        <f>IF(B129="","",VLOOKUP(B129,'Список уч-ов'!$A:$K,6,FALSE))</f>
        <v>Москва</v>
      </c>
      <c r="E129" s="334">
        <v>31</v>
      </c>
      <c r="F129" s="33">
        <v>21</v>
      </c>
      <c r="G129" s="114" t="str">
        <f>IF(F129="","",VLOOKUP(F129,'Список уч-ов'!$A:$K,11,FALSE))</f>
        <v>САВИНОВ М.</v>
      </c>
      <c r="H129" s="18"/>
      <c r="I129" s="53"/>
      <c r="J129" s="73"/>
      <c r="K129" s="124"/>
      <c r="L129" s="36"/>
      <c r="M129" s="95" t="s">
        <v>724</v>
      </c>
      <c r="N129" s="18"/>
      <c r="O129" s="53"/>
      <c r="P129" s="57"/>
      <c r="Q129" s="57"/>
      <c r="R129" s="89">
        <f>IF(R36="","",IF(R36=O20,O52,IF(R36=O52,O20)))</f>
        <v>112</v>
      </c>
      <c r="S129" s="75" t="str">
        <f>IF(R129="","",VLOOKUP(R129,'Список уч-ов'!$A:$K,11,FALSE))</f>
        <v>ГУСЕВА Е.</v>
      </c>
    </row>
    <row r="130" spans="1:19" ht="10.5" customHeight="1">
      <c r="A130" s="470">
        <v>62</v>
      </c>
      <c r="B130" s="44">
        <v>61</v>
      </c>
      <c r="C130" s="38" t="str">
        <f>IF(B130="","",VLOOKUP(B130,'Список уч-ов'!$A:$K,11,FALSE))</f>
        <v>ГУСЕВ В.</v>
      </c>
      <c r="D130" s="360" t="str">
        <f>IF(B130="","",VLOOKUP(B130,'Список уч-ов'!$A:$K,6,FALSE))</f>
        <v>Благовещенск</v>
      </c>
      <c r="E130" s="335"/>
      <c r="F130" s="33">
        <v>115</v>
      </c>
      <c r="G130" s="115" t="str">
        <f>IF(F130="","",VLOOKUP(F130,'Список уч-ов'!$A:$K,11,FALSE))</f>
        <v>ЗАРЫПОВА К.</v>
      </c>
      <c r="H130" s="123"/>
      <c r="I130" s="36"/>
      <c r="J130" s="73"/>
      <c r="K130" s="124"/>
      <c r="L130" s="36"/>
      <c r="M130" s="95"/>
      <c r="N130" s="27"/>
      <c r="O130" s="55"/>
      <c r="P130" s="78"/>
      <c r="Q130" s="58"/>
      <c r="R130" s="62"/>
      <c r="S130" s="62"/>
    </row>
    <row r="131" spans="1:19" ht="10.5" customHeight="1">
      <c r="A131" s="470"/>
      <c r="B131" s="45">
        <v>150</v>
      </c>
      <c r="C131" s="39" t="str">
        <f>IF(B131="","",VLOOKUP(B131,'Список уч-ов'!$A:$K,11,FALSE))</f>
        <v>КОКАРЕВА С.</v>
      </c>
      <c r="D131" s="362" t="str">
        <f>IF(B131="","",VLOOKUP(B131,'Список уч-ов'!$A:$K,6,FALSE))</f>
        <v>Владивосток</v>
      </c>
      <c r="E131" s="14"/>
      <c r="F131" s="49"/>
      <c r="G131" s="450" t="s">
        <v>696</v>
      </c>
      <c r="H131" s="475">
        <v>48</v>
      </c>
      <c r="I131" s="35">
        <v>7</v>
      </c>
      <c r="J131" s="74" t="str">
        <f>IF(I131="","",VLOOKUP(I131,'Список уч-ов'!$A:$K,11,FALSE))</f>
        <v>ШАМИН И.</v>
      </c>
      <c r="K131" s="299"/>
      <c r="L131" s="36"/>
      <c r="M131" s="95"/>
      <c r="N131" s="27"/>
      <c r="O131" s="55"/>
      <c r="P131" s="99"/>
      <c r="Q131" s="27"/>
      <c r="R131" s="61"/>
      <c r="S131" s="474" t="s">
        <v>7</v>
      </c>
    </row>
    <row r="132" spans="1:19" ht="10.5" customHeight="1">
      <c r="A132" s="469">
        <v>63</v>
      </c>
      <c r="B132" s="42"/>
      <c r="C132" s="295" t="s">
        <v>678</v>
      </c>
      <c r="D132" s="373"/>
      <c r="E132" s="19"/>
      <c r="F132" s="34"/>
      <c r="G132" s="110"/>
      <c r="H132" s="475"/>
      <c r="I132" s="33">
        <v>104</v>
      </c>
      <c r="J132" s="75" t="str">
        <f>IF(I132="","",VLOOKUP(I132,'Список уч-ов'!$A:$K,11,FALSE))</f>
        <v>БЛАЖКО А.</v>
      </c>
      <c r="K132" s="18"/>
      <c r="L132" s="53"/>
      <c r="M132" s="95"/>
      <c r="N132" s="27"/>
      <c r="O132" s="55"/>
      <c r="P132" s="59"/>
      <c r="Q132" s="59"/>
      <c r="R132" s="54"/>
      <c r="S132" s="474"/>
    </row>
    <row r="133" spans="1:19" ht="10.5" customHeight="1">
      <c r="A133" s="469"/>
      <c r="B133" s="43"/>
      <c r="C133" s="296" t="s">
        <v>678</v>
      </c>
      <c r="D133" s="374"/>
      <c r="E133" s="334">
        <v>32</v>
      </c>
      <c r="F133" s="35">
        <v>7</v>
      </c>
      <c r="G133" s="116" t="str">
        <f>IF(F133="","",VLOOKUP(F133,'Список уч-ов'!$A:$K,11,FALSE))</f>
        <v>ШАМИН И.</v>
      </c>
      <c r="H133" s="299"/>
      <c r="I133" s="36"/>
      <c r="J133" s="395" t="s">
        <v>700</v>
      </c>
      <c r="K133" s="18"/>
      <c r="L133" s="53"/>
      <c r="M133" s="95"/>
      <c r="N133" s="27"/>
      <c r="O133" s="55"/>
      <c r="P133" s="78"/>
      <c r="Q133" s="58"/>
      <c r="R133" s="89">
        <f>IF(R103="","",IF(R103=O87,O119,IF(R103=O119,O87)))</f>
        <v>33</v>
      </c>
      <c r="S133" s="102" t="str">
        <f>IF(R133="","",VLOOKUP(R133,'Список уч-ов'!$A:$K,11,FALSE))</f>
        <v>ТИМОФЕЕВ Н.</v>
      </c>
    </row>
    <row r="134" spans="1:19" ht="10.5" customHeight="1">
      <c r="A134" s="470">
        <v>64</v>
      </c>
      <c r="B134" s="44">
        <v>7</v>
      </c>
      <c r="C134" s="38" t="str">
        <f>IF(B134="","",VLOOKUP(B134,'Список уч-ов'!$A:$K,11,FALSE))</f>
        <v>ШАМИН И.</v>
      </c>
      <c r="D134" s="360" t="str">
        <f>IF(B134="","",VLOOKUP(B134,'Список уч-ов'!$A:$K,6,FALSE))</f>
        <v>Екатеринбург</v>
      </c>
      <c r="E134" s="335"/>
      <c r="F134" s="33">
        <v>104</v>
      </c>
      <c r="G134" s="114" t="str">
        <f>IF(F134="","",VLOOKUP(F134,'Список уч-ов'!$A:$K,11,FALSE))</f>
        <v>БЛАЖКО А.</v>
      </c>
      <c r="H134" s="18"/>
      <c r="I134" s="53"/>
      <c r="J134" s="73"/>
      <c r="K134" s="18"/>
      <c r="L134" s="53"/>
      <c r="M134" s="95"/>
      <c r="N134" s="21"/>
      <c r="O134" s="54"/>
      <c r="P134" s="98"/>
      <c r="Q134" s="18"/>
      <c r="R134" s="104">
        <f>IF(R104="","",IF(R104=O88,O120,IF(R104=O120,O88)))</f>
        <v>142</v>
      </c>
      <c r="S134" s="120" t="str">
        <f>IF(R134="","",VLOOKUP(R134,'Список уч-ов'!$A:$K,11,FALSE))</f>
        <v>КРЫЛОВА М.</v>
      </c>
    </row>
    <row r="135" spans="1:17" ht="10.5" customHeight="1">
      <c r="A135" s="470"/>
      <c r="B135" s="47">
        <v>104</v>
      </c>
      <c r="C135" s="39" t="str">
        <f>IF(B135="","",VLOOKUP(B135,'Список уч-ов'!$A:$K,11,FALSE))</f>
        <v>БЛАЖКО А.</v>
      </c>
      <c r="D135" s="362" t="str">
        <f>IF(B135="","",VLOOKUP(B135,'Список уч-ов'!$A:$K,6,FALSE))</f>
        <v>Москва</v>
      </c>
      <c r="E135" s="28"/>
      <c r="F135" s="50"/>
      <c r="G135" s="110"/>
      <c r="H135" s="30"/>
      <c r="I135" s="53"/>
      <c r="J135" s="73"/>
      <c r="K135" s="30"/>
      <c r="L135" s="53"/>
      <c r="M135" s="95"/>
      <c r="N135" s="21"/>
      <c r="O135" s="54"/>
      <c r="P135" s="95"/>
      <c r="Q135" s="21"/>
    </row>
    <row r="136" spans="1:18" ht="12.75">
      <c r="A136" s="10"/>
      <c r="B136" s="10"/>
      <c r="C136" s="10"/>
      <c r="D136" s="10"/>
      <c r="E136" s="10"/>
      <c r="F136" s="10"/>
      <c r="G136" s="10"/>
      <c r="I136" s="10"/>
      <c r="J136" s="10"/>
      <c r="L136" s="10"/>
      <c r="M136" s="10"/>
      <c r="O136" s="10"/>
      <c r="P136" s="10"/>
      <c r="R136" s="10"/>
    </row>
    <row r="137" spans="1:21" ht="15.75">
      <c r="A137" s="259" t="s">
        <v>85</v>
      </c>
      <c r="G137" s="76"/>
      <c r="J137" s="260" t="str">
        <f>J71</f>
        <v>судья МК Малова Г.Е.</v>
      </c>
      <c r="M137" s="259" t="s">
        <v>86</v>
      </c>
      <c r="N137" s="48"/>
      <c r="O137" s="13"/>
      <c r="P137" s="41"/>
      <c r="Q137" s="31"/>
      <c r="R137" s="51"/>
      <c r="S137" s="260" t="str">
        <f>S71</f>
        <v>судья ВК  Куринец Е.А.</v>
      </c>
      <c r="U137" s="10" t="s">
        <v>150</v>
      </c>
    </row>
    <row r="139" ht="12.75">
      <c r="U139" s="242">
        <f>IF(O87="","",IF(O87=L79,L95,IF(O87=L95,L79)))</f>
        <v>20</v>
      </c>
    </row>
    <row r="140" ht="12.75">
      <c r="U140" s="242">
        <f>IF(O88="","",IF(O88=L80,L96,IF(O88=L96,L80)))</f>
        <v>103</v>
      </c>
    </row>
    <row r="142" ht="12.75">
      <c r="U142" s="242">
        <f>IF(O119="","",IF(O119=L111,L127,IF(O119=L127,L111)))</f>
        <v>11</v>
      </c>
    </row>
    <row r="143" ht="12.75">
      <c r="U143" s="242">
        <f>IF(O120="","",IF(O120=L112,L128,IF(O120=L128,L112)))</f>
        <v>111</v>
      </c>
    </row>
  </sheetData>
  <sheetProtection/>
  <mergeCells count="111">
    <mergeCell ref="K11:K12"/>
    <mergeCell ref="K27:K28"/>
    <mergeCell ref="J72:M72"/>
    <mergeCell ref="H23:H24"/>
    <mergeCell ref="H75:H76"/>
    <mergeCell ref="Q35:Q36"/>
    <mergeCell ref="K43:K44"/>
    <mergeCell ref="N19:N20"/>
    <mergeCell ref="P65:Q65"/>
    <mergeCell ref="P61:Q61"/>
    <mergeCell ref="N65:N66"/>
    <mergeCell ref="N51:N52"/>
    <mergeCell ref="Q103:Q104"/>
    <mergeCell ref="H83:H84"/>
    <mergeCell ref="H115:H116"/>
    <mergeCell ref="H99:H100"/>
    <mergeCell ref="H91:H92"/>
    <mergeCell ref="H107:H108"/>
    <mergeCell ref="A64:A65"/>
    <mergeCell ref="A56:A57"/>
    <mergeCell ref="N87:N88"/>
    <mergeCell ref="P62:Q62"/>
    <mergeCell ref="P66:Q66"/>
    <mergeCell ref="K127:K128"/>
    <mergeCell ref="K79:K80"/>
    <mergeCell ref="K95:K96"/>
    <mergeCell ref="K111:K112"/>
    <mergeCell ref="N119:N120"/>
    <mergeCell ref="A124:A125"/>
    <mergeCell ref="A128:A129"/>
    <mergeCell ref="H63:H64"/>
    <mergeCell ref="H15:H16"/>
    <mergeCell ref="H39:H40"/>
    <mergeCell ref="H47:H48"/>
    <mergeCell ref="A60:A61"/>
    <mergeCell ref="A34:A35"/>
    <mergeCell ref="A58:A59"/>
    <mergeCell ref="A62:A63"/>
    <mergeCell ref="A72:A73"/>
    <mergeCell ref="A76:A77"/>
    <mergeCell ref="A74:A75"/>
    <mergeCell ref="A82:A83"/>
    <mergeCell ref="A114:A115"/>
    <mergeCell ref="A80:A81"/>
    <mergeCell ref="A84:A85"/>
    <mergeCell ref="A104:A105"/>
    <mergeCell ref="A106:A107"/>
    <mergeCell ref="A86:A87"/>
    <mergeCell ref="A134:A135"/>
    <mergeCell ref="A130:A131"/>
    <mergeCell ref="A108:A109"/>
    <mergeCell ref="A112:A113"/>
    <mergeCell ref="A110:A111"/>
    <mergeCell ref="A116:A117"/>
    <mergeCell ref="A118:A119"/>
    <mergeCell ref="A126:A127"/>
    <mergeCell ref="A132:A133"/>
    <mergeCell ref="A120:A121"/>
    <mergeCell ref="A66:A67"/>
    <mergeCell ref="A90:A91"/>
    <mergeCell ref="A92:A93"/>
    <mergeCell ref="S131:S132"/>
    <mergeCell ref="S126:S127"/>
    <mergeCell ref="S99:S100"/>
    <mergeCell ref="H123:H124"/>
    <mergeCell ref="H131:H132"/>
    <mergeCell ref="S66:S67"/>
    <mergeCell ref="A122:A123"/>
    <mergeCell ref="A100:A101"/>
    <mergeCell ref="A102:A103"/>
    <mergeCell ref="A96:A97"/>
    <mergeCell ref="A98:A99"/>
    <mergeCell ref="A88:A89"/>
    <mergeCell ref="A78:A79"/>
    <mergeCell ref="A94:A95"/>
    <mergeCell ref="A20:A21"/>
    <mergeCell ref="A12:A13"/>
    <mergeCell ref="A14:A15"/>
    <mergeCell ref="A16:A17"/>
    <mergeCell ref="A18:A19"/>
    <mergeCell ref="A22:A23"/>
    <mergeCell ref="A50:A51"/>
    <mergeCell ref="A26:A27"/>
    <mergeCell ref="A28:A29"/>
    <mergeCell ref="S61:S62"/>
    <mergeCell ref="H31:H32"/>
    <mergeCell ref="S31:S32"/>
    <mergeCell ref="H55:H56"/>
    <mergeCell ref="K59:K60"/>
    <mergeCell ref="N61:N62"/>
    <mergeCell ref="A30:A31"/>
    <mergeCell ref="A6:A7"/>
    <mergeCell ref="A48:A49"/>
    <mergeCell ref="A36:A37"/>
    <mergeCell ref="A38:A39"/>
    <mergeCell ref="A40:A41"/>
    <mergeCell ref="A32:A33"/>
    <mergeCell ref="A24:A25"/>
    <mergeCell ref="A44:A45"/>
    <mergeCell ref="A46:A47"/>
    <mergeCell ref="A10:A11"/>
    <mergeCell ref="H7:H8"/>
    <mergeCell ref="A52:A53"/>
    <mergeCell ref="A54:A55"/>
    <mergeCell ref="A42:A43"/>
    <mergeCell ref="A8:A9"/>
    <mergeCell ref="A1:S1"/>
    <mergeCell ref="A2:S2"/>
    <mergeCell ref="A3:S3"/>
    <mergeCell ref="J4:M4"/>
    <mergeCell ref="A4:A5"/>
  </mergeCells>
  <printOptions horizontalCentered="1"/>
  <pageMargins left="0.1968503937007874" right="0.1968503937007874" top="0" bottom="0" header="0.1968503937007874" footer="0"/>
  <pageSetup horizontalDpi="600" verticalDpi="600" orientation="portrait" paperSize="9" scale="99" r:id="rId1"/>
  <rowBreaks count="1" manualBreakCount="1">
    <brk id="7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3.75390625" style="4" customWidth="1"/>
    <col min="2" max="2" width="4.125" style="421" customWidth="1"/>
    <col min="3" max="3" width="17.75390625" style="9" customWidth="1"/>
    <col min="4" max="4" width="7.25390625" style="2" customWidth="1"/>
    <col min="5" max="5" width="17.75390625" style="5" customWidth="1"/>
    <col min="6" max="6" width="4.125" style="415" customWidth="1"/>
    <col min="7" max="7" width="17.75390625" style="9" customWidth="1"/>
    <col min="8" max="8" width="7.25390625" style="2" customWidth="1"/>
    <col min="9" max="9" width="15.00390625" style="5" customWidth="1"/>
    <col min="10" max="10" width="22.00390625" style="1" customWidth="1"/>
    <col min="11" max="11" width="12.75390625" style="8" customWidth="1"/>
    <col min="12" max="16384" width="9.125" style="2" customWidth="1"/>
  </cols>
  <sheetData>
    <row r="1" spans="1:11" ht="45.75" thickTop="1">
      <c r="A1" s="154" t="s">
        <v>0</v>
      </c>
      <c r="B1" s="418" t="s">
        <v>8</v>
      </c>
      <c r="C1" s="156" t="s">
        <v>1</v>
      </c>
      <c r="D1" s="157" t="s">
        <v>3</v>
      </c>
      <c r="E1" s="157" t="s">
        <v>144</v>
      </c>
      <c r="F1" s="414" t="s">
        <v>8</v>
      </c>
      <c r="G1" s="156" t="s">
        <v>1</v>
      </c>
      <c r="H1" s="157" t="s">
        <v>3</v>
      </c>
      <c r="I1" s="157" t="s">
        <v>144</v>
      </c>
      <c r="J1" s="262" t="s">
        <v>153</v>
      </c>
      <c r="K1" s="158" t="s">
        <v>4</v>
      </c>
    </row>
    <row r="2" spans="1:11" ht="15.75">
      <c r="A2" s="159">
        <v>1</v>
      </c>
      <c r="B2" s="419">
        <v>1</v>
      </c>
      <c r="C2" s="128" t="str">
        <f>IF(B2="","",VLOOKUP(B2,'Список уч-ов'!$A:$K,11,FALSE))</f>
        <v>ЖЕЛУБЕНКОВ А.</v>
      </c>
      <c r="D2" s="246">
        <f>IF(B2="","",VLOOKUP(B2,'Список уч-ов'!$A:$K,5,FALSE))</f>
        <v>1043</v>
      </c>
      <c r="E2" s="247" t="str">
        <f>IF(B2="","",VLOOKUP(B2,'Список уч-ов'!$A:$K,7,FALSE))</f>
        <v>Московская обл.</v>
      </c>
      <c r="F2" s="416">
        <v>4</v>
      </c>
      <c r="G2" s="128" t="str">
        <f>IF(F2="","",VLOOKUP(F2,'Список уч-ов'!$A:$K,11,FALSE))</f>
        <v>КУИМОВ Ф.</v>
      </c>
      <c r="H2" s="246">
        <f>IF(F2="","",VLOOKUP(F2,'Список уч-ов'!$A:$K,5,FALSE))</f>
        <v>974</v>
      </c>
      <c r="I2" s="247" t="str">
        <f>IF(F2="","",VLOOKUP(F2,'Список уч-ов'!$A:$K,7,FALSE))</f>
        <v>Краснодарский кр.</v>
      </c>
      <c r="J2" s="128" t="str">
        <f aca="true" t="shared" si="0" ref="J2:J33">IF(D2&gt;H2,E2,I2)</f>
        <v>Московская обл.</v>
      </c>
      <c r="K2" s="248">
        <f aca="true" t="shared" si="1" ref="K2:K33">IF(D2="","",H2+D2)</f>
        <v>2017</v>
      </c>
    </row>
    <row r="3" spans="1:11" ht="15.75">
      <c r="A3" s="423">
        <v>2</v>
      </c>
      <c r="B3" s="419">
        <v>2</v>
      </c>
      <c r="C3" s="128" t="str">
        <f>IF(B3="","",VLOOKUP(B3,'Список уч-ов'!$A:$K,11,FALSE))</f>
        <v>ГАДИЕВ В.</v>
      </c>
      <c r="D3" s="246">
        <f>IF(B3="","",VLOOKUP(B3,'Список уч-ов'!$A:$K,5,FALSE))</f>
        <v>1026</v>
      </c>
      <c r="E3" s="247" t="str">
        <f>IF(B3="","",VLOOKUP(B3,'Список уч-ов'!$A:$K,7,FALSE))</f>
        <v>Оренбургская обл</v>
      </c>
      <c r="F3" s="416">
        <v>6</v>
      </c>
      <c r="G3" s="128" t="str">
        <f>IF(F3="","",VLOOKUP(F3,'Список уч-ов'!$A:$K,11,FALSE))</f>
        <v>КИРИЛЛОВ Н.</v>
      </c>
      <c r="H3" s="246">
        <f>IF(F3="","",VLOOKUP(F3,'Список уч-ов'!$A:$K,5,FALSE))</f>
        <v>951</v>
      </c>
      <c r="I3" s="247" t="str">
        <f>IF(F3="","",VLOOKUP(F3,'Список уч-ов'!$A:$K,7,FALSE))</f>
        <v>г. Москва</v>
      </c>
      <c r="J3" s="128" t="str">
        <f t="shared" si="0"/>
        <v>Оренбургская обл</v>
      </c>
      <c r="K3" s="424">
        <f t="shared" si="1"/>
        <v>1977</v>
      </c>
    </row>
    <row r="4" spans="1:11" ht="15.75">
      <c r="A4" s="423">
        <v>3</v>
      </c>
      <c r="B4" s="419">
        <v>9</v>
      </c>
      <c r="C4" s="128" t="str">
        <f>IF(B4="","",VLOOKUP(B4,'Список уч-ов'!$A:$K,11,FALSE))</f>
        <v>ЩЕТИНКИН К.</v>
      </c>
      <c r="D4" s="246">
        <f>IF(B4="","",VLOOKUP(B4,'Список уч-ов'!$A:$K,5,FALSE))</f>
        <v>918</v>
      </c>
      <c r="E4" s="247" t="str">
        <f>IF(B4="","",VLOOKUP(B4,'Список уч-ов'!$A:$K,7,FALSE))</f>
        <v>Самарская обл.</v>
      </c>
      <c r="F4" s="416">
        <v>3</v>
      </c>
      <c r="G4" s="128" t="str">
        <f>IF(F4="","",VLOOKUP(F4,'Список уч-ов'!$A:$K,11,FALSE))</f>
        <v>ВНУКОВ А.</v>
      </c>
      <c r="H4" s="246">
        <f>IF(F4="","",VLOOKUP(F4,'Список уч-ов'!$A:$K,5,FALSE))</f>
        <v>987</v>
      </c>
      <c r="I4" s="247" t="str">
        <f>IF(F4="","",VLOOKUP(F4,'Список уч-ов'!$A:$K,7,FALSE))</f>
        <v>Самарская обл.</v>
      </c>
      <c r="J4" s="128" t="str">
        <f t="shared" si="0"/>
        <v>Самарская обл.</v>
      </c>
      <c r="K4" s="424">
        <f t="shared" si="1"/>
        <v>1905</v>
      </c>
    </row>
    <row r="5" spans="1:11" ht="15.75">
      <c r="A5" s="423">
        <v>4</v>
      </c>
      <c r="B5" s="419">
        <v>5</v>
      </c>
      <c r="C5" s="128" t="str">
        <f>IF(B5="","",VLOOKUP(B5,'Список уч-ов'!$A:$K,11,FALSE))</f>
        <v>БЕЛИКОВ М.</v>
      </c>
      <c r="D5" s="246">
        <f>IF(B5="","",VLOOKUP(B5,'Список уч-ов'!$A:$K,5,FALSE))</f>
        <v>960</v>
      </c>
      <c r="E5" s="247" t="str">
        <f>IF(B5="","",VLOOKUP(B5,'Список уч-ов'!$A:$K,7,FALSE))</f>
        <v>Самарская обл.</v>
      </c>
      <c r="F5" s="416">
        <v>7</v>
      </c>
      <c r="G5" s="128" t="str">
        <f>IF(F5="","",VLOOKUP(F5,'Список уч-ов'!$A:$K,11,FALSE))</f>
        <v>ШАМИН И.</v>
      </c>
      <c r="H5" s="253">
        <f>IF(F5="","",VLOOKUP(F5,'Список уч-ов'!$A:$K,5,FALSE))</f>
        <v>944</v>
      </c>
      <c r="I5" s="412" t="str">
        <f>IF(F5="","",VLOOKUP(F5,'Список уч-ов'!$A:$K,7,FALSE))</f>
        <v>Свердловская обл</v>
      </c>
      <c r="J5" s="128" t="str">
        <f t="shared" si="0"/>
        <v>Самарская обл.</v>
      </c>
      <c r="K5" s="424">
        <f t="shared" si="1"/>
        <v>1904</v>
      </c>
    </row>
    <row r="6" spans="1:11" ht="15.75">
      <c r="A6" s="423">
        <v>5</v>
      </c>
      <c r="B6" s="419">
        <v>13</v>
      </c>
      <c r="C6" s="128" t="str">
        <f>IF(B6="","",VLOOKUP(B6,'Список уч-ов'!$A:$K,11,FALSE))</f>
        <v>ГРИШЕНИН Д.</v>
      </c>
      <c r="D6" s="246">
        <f>IF(B6="","",VLOOKUP(B6,'Список уч-ов'!$A:$K,5,FALSE))</f>
        <v>848</v>
      </c>
      <c r="E6" s="247" t="str">
        <f>IF(B6="","",VLOOKUP(B6,'Список уч-ов'!$A:$K,7,FALSE))</f>
        <v>г. Москва</v>
      </c>
      <c r="F6" s="416">
        <v>10</v>
      </c>
      <c r="G6" s="128" t="str">
        <f>IF(F6="","",VLOOKUP(F6,'Список уч-ов'!$A:$K,11,FALSE))</f>
        <v>ТИМОФЕЕВ Ф.</v>
      </c>
      <c r="H6" s="246">
        <f>IF(F6="","",VLOOKUP(F6,'Список уч-ов'!$A:$K,5,FALSE))</f>
        <v>911</v>
      </c>
      <c r="I6" s="247" t="str">
        <f>IF(F6="","",VLOOKUP(F6,'Список уч-ов'!$A:$K,7,FALSE))</f>
        <v>г. Москва</v>
      </c>
      <c r="J6" s="128" t="str">
        <f t="shared" si="0"/>
        <v>г. Москва</v>
      </c>
      <c r="K6" s="424">
        <f t="shared" si="1"/>
        <v>1759</v>
      </c>
    </row>
    <row r="7" spans="1:11" ht="15.75">
      <c r="A7" s="423">
        <v>6</v>
      </c>
      <c r="B7" s="419">
        <v>18</v>
      </c>
      <c r="C7" s="128" t="str">
        <f>IF(B7="","",VLOOKUP(B7,'Список уч-ов'!$A:$K,11,FALSE))</f>
        <v>ГРУЗДОВ Е.</v>
      </c>
      <c r="D7" s="246">
        <f>IF(B7="","",VLOOKUP(B7,'Список уч-ов'!$A:$K,5,FALSE))</f>
        <v>806</v>
      </c>
      <c r="E7" s="247" t="str">
        <f>IF(B7="","",VLOOKUP(B7,'Список уч-ов'!$A:$K,7,FALSE))</f>
        <v>р. Карелия</v>
      </c>
      <c r="F7" s="416">
        <v>19</v>
      </c>
      <c r="G7" s="128" t="str">
        <f>IF(F7="","",VLOOKUP(F7,'Список уч-ов'!$A:$K,11,FALSE))</f>
        <v>ТИМИН Е.</v>
      </c>
      <c r="H7" s="246">
        <f>IF(F7="","",VLOOKUP(F7,'Список уч-ов'!$A:$K,5,FALSE))</f>
        <v>786</v>
      </c>
      <c r="I7" s="247" t="str">
        <f>IF(F7="","",VLOOKUP(F7,'Список уч-ов'!$A:$K,7,FALSE))</f>
        <v>Оренбургская обл</v>
      </c>
      <c r="J7" s="128" t="str">
        <f t="shared" si="0"/>
        <v>р. Карелия</v>
      </c>
      <c r="K7" s="424">
        <f t="shared" si="1"/>
        <v>1592</v>
      </c>
    </row>
    <row r="8" spans="1:11" ht="15.75">
      <c r="A8" s="423">
        <v>7</v>
      </c>
      <c r="B8" s="419">
        <v>16</v>
      </c>
      <c r="C8" s="128" t="str">
        <f>IF(B8="","",VLOOKUP(B8,'Список уч-ов'!$A:$K,11,FALSE))</f>
        <v>ЕЛИЗАРОВ С.</v>
      </c>
      <c r="D8" s="246">
        <f>IF(B8="","",VLOOKUP(B8,'Список уч-ов'!$A:$K,5,FALSE))</f>
        <v>841</v>
      </c>
      <c r="E8" s="247" t="str">
        <f>IF(B8="","",VLOOKUP(B8,'Список уч-ов'!$A:$K,7,FALSE))</f>
        <v>г. Москва</v>
      </c>
      <c r="F8" s="416">
        <v>22</v>
      </c>
      <c r="G8" s="128" t="str">
        <f>IF(F8="","",VLOOKUP(F8,'Список уч-ов'!$A:$K,11,FALSE))</f>
        <v>ТИМОШИН Б.</v>
      </c>
      <c r="H8" s="246">
        <f>IF(F8="","",VLOOKUP(F8,'Список уч-ов'!$A:$K,5,FALSE))</f>
        <v>742</v>
      </c>
      <c r="I8" s="247" t="str">
        <f>IF(F8="","",VLOOKUP(F8,'Список уч-ов'!$A:$K,7,FALSE))</f>
        <v>г. Москва</v>
      </c>
      <c r="J8" s="128" t="str">
        <f t="shared" si="0"/>
        <v>г. Москва</v>
      </c>
      <c r="K8" s="424">
        <f t="shared" si="1"/>
        <v>1583</v>
      </c>
    </row>
    <row r="9" spans="1:11" ht="15.75">
      <c r="A9" s="423">
        <v>8</v>
      </c>
      <c r="B9" s="419">
        <v>12</v>
      </c>
      <c r="C9" s="128" t="str">
        <f>IF(B9="","",VLOOKUP(B9,'Список уч-ов'!$A:$K,11,FALSE))</f>
        <v>ВОРОБЬЕВ К.</v>
      </c>
      <c r="D9" s="246">
        <f>IF(B9="","",VLOOKUP(B9,'Список уч-ов'!$A:$K,5,FALSE))</f>
        <v>854</v>
      </c>
      <c r="E9" s="247" t="str">
        <f>IF(B9="","",VLOOKUP(B9,'Список уч-ов'!$A:$K,7,FALSE))</f>
        <v>Архангельская обл</v>
      </c>
      <c r="F9" s="416">
        <v>24</v>
      </c>
      <c r="G9" s="128" t="str">
        <f>IF(F9="","",VLOOKUP(F9,'Список уч-ов'!$A:$K,11,FALSE))</f>
        <v>МИТРОФАНОВ И.</v>
      </c>
      <c r="H9" s="246">
        <f>IF(F9="","",VLOOKUP(F9,'Список уч-ов'!$A:$K,5,FALSE))</f>
        <v>722</v>
      </c>
      <c r="I9" s="247" t="str">
        <f>IF(F9="","",VLOOKUP(F9,'Список уч-ов'!$A:$K,7,FALSE))</f>
        <v>Московская обл.</v>
      </c>
      <c r="J9" s="128" t="str">
        <f t="shared" si="0"/>
        <v>Архангельская обл</v>
      </c>
      <c r="K9" s="424">
        <f t="shared" si="1"/>
        <v>1576</v>
      </c>
    </row>
    <row r="10" spans="1:11" ht="15.75">
      <c r="A10" s="423">
        <v>9</v>
      </c>
      <c r="B10" s="419">
        <v>8</v>
      </c>
      <c r="C10" s="128" t="str">
        <f>IF(B10="","",VLOOKUP(B10,'Список уч-ов'!$A:$K,11,FALSE))</f>
        <v>ЦЫБИН А.</v>
      </c>
      <c r="D10" s="246">
        <f>IF(B10="","",VLOOKUP(B10,'Список уч-ов'!$A:$K,5,FALSE))</f>
        <v>931</v>
      </c>
      <c r="E10" s="247" t="str">
        <f>IF(B10="","",VLOOKUP(B10,'Список уч-ов'!$A:$K,7,FALSE))</f>
        <v>г. С.-Петербург</v>
      </c>
      <c r="F10" s="416">
        <v>40</v>
      </c>
      <c r="G10" s="128" t="str">
        <f>IF(F10="","",VLOOKUP(F10,'Список уч-ов'!$A:$K,11,FALSE))</f>
        <v>ЛИХАЧЕВ А.</v>
      </c>
      <c r="H10" s="246">
        <f>IF(F10="","",VLOOKUP(F10,'Список уч-ов'!$A:$K,5,FALSE))</f>
        <v>630</v>
      </c>
      <c r="I10" s="247" t="str">
        <f>IF(F10="","",VLOOKUP(F10,'Список уч-ов'!$A:$K,7,FALSE))</f>
        <v>Свердловская обл</v>
      </c>
      <c r="J10" s="128" t="str">
        <f t="shared" si="0"/>
        <v>г. С.-Петербург</v>
      </c>
      <c r="K10" s="424">
        <f t="shared" si="1"/>
        <v>1561</v>
      </c>
    </row>
    <row r="11" spans="1:11" ht="15.75">
      <c r="A11" s="423">
        <v>10</v>
      </c>
      <c r="B11" s="419">
        <v>15</v>
      </c>
      <c r="C11" s="128" t="str">
        <f>IF(B11="","",VLOOKUP(B11,'Список уч-ов'!$A:$K,11,FALSE))</f>
        <v>КОТЛЯРОВ Н.</v>
      </c>
      <c r="D11" s="246">
        <f>IF(B11="","",VLOOKUP(B11,'Список уч-ов'!$A:$K,5,FALSE))</f>
        <v>844</v>
      </c>
      <c r="E11" s="247" t="str">
        <f>IF(B11="","",VLOOKUP(B11,'Список уч-ов'!$A:$K,7,FALSE))</f>
        <v>г. С.-Петербург</v>
      </c>
      <c r="F11" s="416">
        <v>29</v>
      </c>
      <c r="G11" s="128" t="str">
        <f>IF(F11="","",VLOOKUP(F11,'Список уч-ов'!$A:$K,11,FALSE))</f>
        <v>МАЛЬЦЕВ А.</v>
      </c>
      <c r="H11" s="246">
        <f>IF(F11="","",VLOOKUP(F11,'Список уч-ов'!$A:$K,5,FALSE))</f>
        <v>697</v>
      </c>
      <c r="I11" s="247" t="str">
        <f>IF(F11="","",VLOOKUP(F11,'Список уч-ов'!$A:$K,7,FALSE))</f>
        <v>г. С.-Петербург</v>
      </c>
      <c r="J11" s="128" t="str">
        <f t="shared" si="0"/>
        <v>г. С.-Петербург</v>
      </c>
      <c r="K11" s="424">
        <f t="shared" si="1"/>
        <v>1541</v>
      </c>
    </row>
    <row r="12" spans="1:11" ht="15.75">
      <c r="A12" s="423">
        <v>11</v>
      </c>
      <c r="B12" s="419">
        <v>20</v>
      </c>
      <c r="C12" s="128" t="str">
        <f>IF(B12="","",VLOOKUP(B12,'Список уч-ов'!$A:$K,11,FALSE))</f>
        <v>СЕМЕРИКОВ К.</v>
      </c>
      <c r="D12" s="246">
        <f>IF(B12="","",VLOOKUP(B12,'Список уч-ов'!$A:$K,5,FALSE))</f>
        <v>752</v>
      </c>
      <c r="E12" s="247" t="str">
        <f>IF(B12="","",VLOOKUP(B12,'Список уч-ов'!$A:$K,7,FALSE))</f>
        <v>Самарская обл.</v>
      </c>
      <c r="F12" s="416">
        <v>21</v>
      </c>
      <c r="G12" s="128" t="str">
        <f>IF(F12="","",VLOOKUP(F12,'Список уч-ов'!$A:$K,11,FALSE))</f>
        <v>САВИНОВ М.</v>
      </c>
      <c r="H12" s="246">
        <f>IF(F12="","",VLOOKUP(F12,'Список уч-ов'!$A:$K,5,FALSE))</f>
        <v>747</v>
      </c>
      <c r="I12" s="247" t="str">
        <f>IF(F12="","",VLOOKUP(F12,'Список уч-ов'!$A:$K,7,FALSE))</f>
        <v>г. Москва</v>
      </c>
      <c r="J12" s="128" t="str">
        <f t="shared" si="0"/>
        <v>Самарская обл.</v>
      </c>
      <c r="K12" s="424">
        <f t="shared" si="1"/>
        <v>1499</v>
      </c>
    </row>
    <row r="13" spans="1:11" ht="15.75">
      <c r="A13" s="423">
        <v>12</v>
      </c>
      <c r="B13" s="419">
        <v>17</v>
      </c>
      <c r="C13" s="128" t="str">
        <f>IF(B13="","",VLOOKUP(B13,'Список уч-ов'!$A:$K,11,FALSE))</f>
        <v>ШАТАЛКИН М.</v>
      </c>
      <c r="D13" s="246">
        <f>IF(B13="","",VLOOKUP(B13,'Список уч-ов'!$A:$K,5,FALSE))</f>
        <v>812</v>
      </c>
      <c r="E13" s="247" t="str">
        <f>IF(B13="","",VLOOKUP(B13,'Список уч-ов'!$A:$K,7,FALSE))</f>
        <v>Оренбургская обл</v>
      </c>
      <c r="F13" s="416">
        <v>34</v>
      </c>
      <c r="G13" s="128" t="str">
        <f>IF(F13="","",VLOOKUP(F13,'Список уч-ов'!$A:$K,11,FALSE))</f>
        <v>ШВЕЦ К.</v>
      </c>
      <c r="H13" s="253">
        <f>IF(F13="","",VLOOKUP(F13,'Список уч-ов'!$A:$K,5,FALSE))</f>
        <v>672</v>
      </c>
      <c r="I13" s="254" t="str">
        <f>IF(F13="","",VLOOKUP(F13,'Список уч-ов'!$A:$K,7,FALSE))</f>
        <v>Оренбургская обл</v>
      </c>
      <c r="J13" s="128" t="str">
        <f t="shared" si="0"/>
        <v>Оренбургская обл</v>
      </c>
      <c r="K13" s="424">
        <f t="shared" si="1"/>
        <v>1484</v>
      </c>
    </row>
    <row r="14" spans="1:11" ht="15.75">
      <c r="A14" s="423">
        <v>13</v>
      </c>
      <c r="B14" s="419">
        <v>11</v>
      </c>
      <c r="C14" s="128" t="str">
        <f>IF(B14="","",VLOOKUP(B14,'Список уч-ов'!$A:$K,11,FALSE))</f>
        <v>ПЕТУХОВ А.</v>
      </c>
      <c r="D14" s="246">
        <f>IF(B14="","",VLOOKUP(B14,'Список уч-ов'!$A:$K,5,FALSE))</f>
        <v>870</v>
      </c>
      <c r="E14" s="247" t="str">
        <f>IF(B14="","",VLOOKUP(B14,'Список уч-ов'!$A:$K,7,FALSE))</f>
        <v>Краснодарский кр.</v>
      </c>
      <c r="F14" s="416">
        <v>44</v>
      </c>
      <c r="G14" s="128" t="str">
        <f>IF(F14="","",VLOOKUP(F14,'Список уч-ов'!$A:$K,11,FALSE))</f>
        <v>ШАПОШНИКОВ С.</v>
      </c>
      <c r="H14" s="246">
        <f>IF(F14="","",VLOOKUP(F14,'Список уч-ов'!$A:$K,5,FALSE))</f>
        <v>601</v>
      </c>
      <c r="I14" s="247" t="str">
        <f>IF(F14="","",VLOOKUP(F14,'Список уч-ов'!$A:$K,7,FALSE))</f>
        <v>г. Москва</v>
      </c>
      <c r="J14" s="128" t="str">
        <f t="shared" si="0"/>
        <v>Краснодарский кр.</v>
      </c>
      <c r="K14" s="424">
        <f t="shared" si="1"/>
        <v>1471</v>
      </c>
    </row>
    <row r="15" spans="1:11" ht="15.75">
      <c r="A15" s="423">
        <v>14</v>
      </c>
      <c r="B15" s="419">
        <v>30</v>
      </c>
      <c r="C15" s="128" t="str">
        <f>IF(B15="","",VLOOKUP(B15,'Список уч-ов'!$A:$K,11,FALSE))</f>
        <v>ЖАРКО О.</v>
      </c>
      <c r="D15" s="246">
        <f>IF(B15="","",VLOOKUP(B15,'Список уч-ов'!$A:$K,5,FALSE))</f>
        <v>693</v>
      </c>
      <c r="E15" s="247" t="str">
        <f>IF(B15="","",VLOOKUP(B15,'Список уч-ов'!$A:$K,7,FALSE))</f>
        <v>Оренбургская обл</v>
      </c>
      <c r="F15" s="416">
        <v>23</v>
      </c>
      <c r="G15" s="128" t="str">
        <f>IF(F15="","",VLOOKUP(F15,'Список уч-ов'!$A:$K,11,FALSE))</f>
        <v>ПАМШЕВ Н.</v>
      </c>
      <c r="H15" s="246">
        <f>IF(F15="","",VLOOKUP(F15,'Список уч-ов'!$A:$K,5,FALSE))</f>
        <v>724</v>
      </c>
      <c r="I15" s="247" t="str">
        <f>IF(F15="","",VLOOKUP(F15,'Список уч-ов'!$A:$K,7,FALSE))</f>
        <v>Оренбургская обл</v>
      </c>
      <c r="J15" s="128" t="str">
        <f t="shared" si="0"/>
        <v>Оренбургская обл</v>
      </c>
      <c r="K15" s="424">
        <f t="shared" si="1"/>
        <v>1417</v>
      </c>
    </row>
    <row r="16" spans="1:11" ht="15.75">
      <c r="A16" s="423">
        <v>15</v>
      </c>
      <c r="B16" s="419">
        <v>25</v>
      </c>
      <c r="C16" s="128" t="str">
        <f>IF(B16="","",VLOOKUP(B16,'Список уч-ов'!$A:$K,11,FALSE))</f>
        <v>ПИНЯСКИН В.</v>
      </c>
      <c r="D16" s="246">
        <f>IF(B16="","",VLOOKUP(B16,'Список уч-ов'!$A:$K,5,FALSE))</f>
        <v>721</v>
      </c>
      <c r="E16" s="247" t="str">
        <f>IF(B16="","",VLOOKUP(B16,'Список уч-ов'!$A:$K,7,FALSE))</f>
        <v>Кемеровская обл.</v>
      </c>
      <c r="F16" s="416">
        <v>33</v>
      </c>
      <c r="G16" s="128" t="str">
        <f>IF(F16="","",VLOOKUP(F16,'Список уч-ов'!$A:$K,11,FALSE))</f>
        <v>ТИМОФЕЕВ Н.</v>
      </c>
      <c r="H16" s="246">
        <f>IF(F16="","",VLOOKUP(F16,'Список уч-ов'!$A:$K,5,FALSE))</f>
        <v>672</v>
      </c>
      <c r="I16" s="247" t="str">
        <f>IF(F16="","",VLOOKUP(F16,'Список уч-ов'!$A:$K,7,FALSE))</f>
        <v>Краснодарский кр.</v>
      </c>
      <c r="J16" s="128" t="str">
        <f t="shared" si="0"/>
        <v>Кемеровская обл.</v>
      </c>
      <c r="K16" s="424">
        <f t="shared" si="1"/>
        <v>1393</v>
      </c>
    </row>
    <row r="17" spans="1:11" ht="15.75">
      <c r="A17" s="423">
        <v>16</v>
      </c>
      <c r="B17" s="419">
        <v>27</v>
      </c>
      <c r="C17" s="128" t="str">
        <f>IF(B17="","",VLOOKUP(B17,'Список уч-ов'!$A:$K,11,FALSE))</f>
        <v>ПОВСТЯНЫЙ П.</v>
      </c>
      <c r="D17" s="246">
        <f>IF(B17="","",VLOOKUP(B17,'Список уч-ов'!$A:$K,5,FALSE))</f>
        <v>697</v>
      </c>
      <c r="E17" s="247" t="str">
        <f>IF(B17="","",VLOOKUP(B17,'Список уч-ов'!$A:$K,7,FALSE))</f>
        <v>г. Москва</v>
      </c>
      <c r="F17" s="416">
        <v>32</v>
      </c>
      <c r="G17" s="128" t="str">
        <f>IF(F17="","",VLOOKUP(F17,'Список уч-ов'!$A:$K,11,FALSE))</f>
        <v>ЕФРОЙКИН М.</v>
      </c>
      <c r="H17" s="253">
        <f>IF(F17="","",VLOOKUP(F17,'Список уч-ов'!$A:$K,5,FALSE))</f>
        <v>685</v>
      </c>
      <c r="I17" s="254" t="str">
        <f>IF(F17="","",VLOOKUP(F17,'Список уч-ов'!$A:$K,7,FALSE))</f>
        <v>г. Москва</v>
      </c>
      <c r="J17" s="128" t="str">
        <f t="shared" si="0"/>
        <v>г. Москва</v>
      </c>
      <c r="K17" s="424">
        <f t="shared" si="1"/>
        <v>1382</v>
      </c>
    </row>
    <row r="18" spans="1:11" ht="15.75">
      <c r="A18" s="423">
        <v>17</v>
      </c>
      <c r="B18" s="419">
        <v>26</v>
      </c>
      <c r="C18" s="128" t="str">
        <f>IF(B18="","",VLOOKUP(B18,'Список уч-ов'!$A:$K,11,FALSE))</f>
        <v>ШЕРСТЯНЫХ А.</v>
      </c>
      <c r="D18" s="246">
        <f>IF(B18="","",VLOOKUP(B18,'Список уч-ов'!$A:$K,5,FALSE))</f>
        <v>715</v>
      </c>
      <c r="E18" s="247" t="str">
        <f>IF(B18="","",VLOOKUP(B18,'Список уч-ов'!$A:$K,7,FALSE))</f>
        <v>Краснодарский кр.</v>
      </c>
      <c r="F18" s="416">
        <v>46</v>
      </c>
      <c r="G18" s="128" t="str">
        <f>IF(F18="","",VLOOKUP(F18,'Список уч-ов'!$A:$K,11,FALSE))</f>
        <v>КУСТОВ И.</v>
      </c>
      <c r="H18" s="246">
        <f>IF(F18="","",VLOOKUP(F18,'Список уч-ов'!$A:$K,5,FALSE))</f>
        <v>597</v>
      </c>
      <c r="I18" s="247" t="str">
        <f>IF(F18="","",VLOOKUP(F18,'Список уч-ов'!$A:$K,7,FALSE))</f>
        <v>Краснодарский кр.</v>
      </c>
      <c r="J18" s="128" t="str">
        <f t="shared" si="0"/>
        <v>Краснодарский кр.</v>
      </c>
      <c r="K18" s="424">
        <f t="shared" si="1"/>
        <v>1312</v>
      </c>
    </row>
    <row r="19" spans="1:11" ht="15.75">
      <c r="A19" s="423">
        <v>18</v>
      </c>
      <c r="B19" s="419">
        <v>28</v>
      </c>
      <c r="C19" s="128" t="str">
        <f>IF(B19="","",VLOOKUP(B19,'Список уч-ов'!$A:$K,11,FALSE))</f>
        <v>КРЕГЕЛЬ Д.</v>
      </c>
      <c r="D19" s="246">
        <f>IF(B19="","",VLOOKUP(B19,'Список уч-ов'!$A:$K,5,FALSE))</f>
        <v>697</v>
      </c>
      <c r="E19" s="247" t="str">
        <f>IF(B19="","",VLOOKUP(B19,'Список уч-ов'!$A:$K,7,FALSE))</f>
        <v>г. Москва</v>
      </c>
      <c r="F19" s="416">
        <v>43</v>
      </c>
      <c r="G19" s="128" t="str">
        <f>IF(F19="","",VLOOKUP(F19,'Список уч-ов'!$A:$K,11,FALSE))</f>
        <v>ЛАВРЕНТЬЕВ А.</v>
      </c>
      <c r="H19" s="246">
        <f>IF(F19="","",VLOOKUP(F19,'Список уч-ов'!$A:$K,5,FALSE))</f>
        <v>603</v>
      </c>
      <c r="I19" s="247" t="str">
        <f>IF(F19="","",VLOOKUP(F19,'Список уч-ов'!$A:$K,7,FALSE))</f>
        <v>Московская обл.</v>
      </c>
      <c r="J19" s="128" t="str">
        <f t="shared" si="0"/>
        <v>г. Москва</v>
      </c>
      <c r="K19" s="424">
        <f t="shared" si="1"/>
        <v>1300</v>
      </c>
    </row>
    <row r="20" spans="1:11" ht="15.75">
      <c r="A20" s="159">
        <v>19</v>
      </c>
      <c r="B20" s="419">
        <v>38</v>
      </c>
      <c r="C20" s="128" t="str">
        <f>IF(B20="","",VLOOKUP(B20,'Список уч-ов'!$A:$K,11,FALSE))</f>
        <v>ЗАХАРОВ Д.</v>
      </c>
      <c r="D20" s="246">
        <f>IF(B20="","",VLOOKUP(B20,'Список уч-ов'!$A:$K,5,FALSE))</f>
        <v>631</v>
      </c>
      <c r="E20" s="247" t="str">
        <f>IF(B20="","",VLOOKUP(B20,'Список уч-ов'!$A:$K,7,FALSE))</f>
        <v>р. Татарстан</v>
      </c>
      <c r="F20" s="416">
        <v>42</v>
      </c>
      <c r="G20" s="128" t="str">
        <f>IF(F20="","",VLOOKUP(F20,'Список уч-ов'!$A:$K,11,FALSE))</f>
        <v>ТАЛАМАНОВ И.</v>
      </c>
      <c r="H20" s="246">
        <f>IF(F20="","",VLOOKUP(F20,'Список уч-ов'!$A:$K,5,FALSE))</f>
        <v>605</v>
      </c>
      <c r="I20" s="247" t="str">
        <f>IF(F20="","",VLOOKUP(F20,'Список уч-ов'!$A:$K,7,FALSE))</f>
        <v>р. Карелия</v>
      </c>
      <c r="J20" s="128" t="str">
        <f t="shared" si="0"/>
        <v>р. Татарстан</v>
      </c>
      <c r="K20" s="248">
        <f t="shared" si="1"/>
        <v>1236</v>
      </c>
    </row>
    <row r="21" spans="1:11" ht="15.75">
      <c r="A21" s="159">
        <v>20</v>
      </c>
      <c r="B21" s="419">
        <v>39</v>
      </c>
      <c r="C21" s="128" t="str">
        <f>IF(B21="","",VLOOKUP(B21,'Список уч-ов'!$A:$K,11,FALSE))</f>
        <v>ЕНИКЕЕВ В.</v>
      </c>
      <c r="D21" s="246">
        <f>IF(B21="","",VLOOKUP(B21,'Список уч-ов'!$A:$K,5,FALSE))</f>
        <v>630</v>
      </c>
      <c r="E21" s="247" t="str">
        <f>IF(B21="","",VLOOKUP(B21,'Список уч-ов'!$A:$K,7,FALSE))</f>
        <v>г. С.-Петербург</v>
      </c>
      <c r="F21" s="416">
        <v>47</v>
      </c>
      <c r="G21" s="128" t="str">
        <f>IF(F21="","",VLOOKUP(F21,'Список уч-ов'!$A:$K,11,FALSE))</f>
        <v>МЕЛИХОВ Н.</v>
      </c>
      <c r="H21" s="246">
        <f>IF(F21="","",VLOOKUP(F21,'Список уч-ов'!$A:$K,5,FALSE))</f>
        <v>596</v>
      </c>
      <c r="I21" s="247" t="str">
        <f>IF(F21="","",VLOOKUP(F21,'Список уч-ов'!$A:$K,7,FALSE))</f>
        <v>г. С.-Петербург</v>
      </c>
      <c r="J21" s="128" t="str">
        <f t="shared" si="0"/>
        <v>г. С.-Петербург</v>
      </c>
      <c r="K21" s="248">
        <f t="shared" si="1"/>
        <v>1226</v>
      </c>
    </row>
    <row r="22" spans="1:11" ht="15.75">
      <c r="A22" s="159">
        <v>21</v>
      </c>
      <c r="B22" s="419">
        <v>36</v>
      </c>
      <c r="C22" s="128" t="str">
        <f>IF(B22="","",VLOOKUP(B22,'Список уч-ов'!$A:$K,11,FALSE))</f>
        <v>ПРОКОФЬЕВ А.</v>
      </c>
      <c r="D22" s="246">
        <f>IF(B22="","",VLOOKUP(B22,'Список уч-ов'!$A:$K,5,FALSE))</f>
        <v>657</v>
      </c>
      <c r="E22" s="247" t="str">
        <f>IF(B22="","",VLOOKUP(B22,'Список уч-ов'!$A:$K,7,FALSE))</f>
        <v>Ярославская обл.</v>
      </c>
      <c r="F22" s="416">
        <v>53</v>
      </c>
      <c r="G22" s="128" t="str">
        <f>IF(F22="","",VLOOKUP(F22,'Список уч-ов'!$A:$K,11,FALSE))</f>
        <v>СОЛОВЬЕВ И.</v>
      </c>
      <c r="H22" s="246">
        <f>IF(F22="","",VLOOKUP(F22,'Список уч-ов'!$A:$K,5,FALSE))</f>
        <v>548</v>
      </c>
      <c r="I22" s="247" t="str">
        <f>IF(F22="","",VLOOKUP(F22,'Список уч-ов'!$A:$K,7,FALSE))</f>
        <v>Ярославская обл.</v>
      </c>
      <c r="J22" s="128" t="str">
        <f t="shared" si="0"/>
        <v>Ярославская обл.</v>
      </c>
      <c r="K22" s="248">
        <f t="shared" si="1"/>
        <v>1205</v>
      </c>
    </row>
    <row r="23" spans="1:11" ht="15.75">
      <c r="A23" s="159">
        <v>22</v>
      </c>
      <c r="B23" s="419">
        <v>31</v>
      </c>
      <c r="C23" s="128" t="str">
        <f>IF(B23="","",VLOOKUP(B23,'Список уч-ов'!$A:$K,11,FALSE))</f>
        <v>СКАЛИХИН В.</v>
      </c>
      <c r="D23" s="246">
        <f>IF(B23="","",VLOOKUP(B23,'Список уч-ов'!$A:$K,5,FALSE))</f>
        <v>689</v>
      </c>
      <c r="E23" s="247" t="str">
        <f>IF(B23="","",VLOOKUP(B23,'Список уч-ов'!$A:$K,7,FALSE))</f>
        <v>Ставропольский кр</v>
      </c>
      <c r="F23" s="416">
        <v>57</v>
      </c>
      <c r="G23" s="128" t="str">
        <f>IF(F23="","",VLOOKUP(F23,'Список уч-ов'!$A:$K,11,FALSE))</f>
        <v>САВЕЛЬЕВ С.</v>
      </c>
      <c r="H23" s="246">
        <f>IF(F23="","",VLOOKUP(F23,'Список уч-ов'!$A:$K,5,FALSE))</f>
        <v>485</v>
      </c>
      <c r="I23" s="247" t="str">
        <f>IF(F23="","",VLOOKUP(F23,'Список уч-ов'!$A:$K,7,FALSE))</f>
        <v>Ставропольский кр</v>
      </c>
      <c r="J23" s="128" t="str">
        <f t="shared" si="0"/>
        <v>Ставропольский кр</v>
      </c>
      <c r="K23" s="248">
        <f t="shared" si="1"/>
        <v>1174</v>
      </c>
    </row>
    <row r="24" spans="1:11" ht="15.75">
      <c r="A24" s="159">
        <v>23</v>
      </c>
      <c r="B24" s="419">
        <v>45</v>
      </c>
      <c r="C24" s="128" t="str">
        <f>IF(B24="","",VLOOKUP(B24,'Список уч-ов'!$A:$K,11,FALSE))</f>
        <v>ПЕТРОВ А.</v>
      </c>
      <c r="D24" s="246">
        <f>IF(B24="","",VLOOKUP(B24,'Список уч-ов'!$A:$K,5,FALSE))</f>
        <v>599</v>
      </c>
      <c r="E24" s="247" t="str">
        <f>IF(B24="","",VLOOKUP(B24,'Список уч-ов'!$A:$K,7,FALSE))</f>
        <v>Удмуртская р.</v>
      </c>
      <c r="F24" s="416"/>
      <c r="G24" s="128" t="s">
        <v>619</v>
      </c>
      <c r="H24" s="246">
        <v>547</v>
      </c>
      <c r="I24" s="247" t="s">
        <v>615</v>
      </c>
      <c r="J24" s="128" t="str">
        <f t="shared" si="0"/>
        <v>Удмуртская р.</v>
      </c>
      <c r="K24" s="248">
        <f t="shared" si="1"/>
        <v>1146</v>
      </c>
    </row>
    <row r="25" spans="1:11" ht="15.75">
      <c r="A25" s="159">
        <v>24</v>
      </c>
      <c r="B25" s="419">
        <v>56</v>
      </c>
      <c r="C25" s="128" t="str">
        <f>IF(B25="","",VLOOKUP(B25,'Список уч-ов'!$A:$K,11,FALSE))</f>
        <v>МИЛИНКА В.</v>
      </c>
      <c r="D25" s="246">
        <f>IF(B25="","",VLOOKUP(B25,'Список уч-ов'!$A:$K,5,FALSE))</f>
        <v>511</v>
      </c>
      <c r="E25" s="247" t="str">
        <f>IF(B25="","",VLOOKUP(B25,'Список уч-ов'!$A:$K,7,FALSE))</f>
        <v>Краснодарский кр.</v>
      </c>
      <c r="F25" s="416">
        <v>41</v>
      </c>
      <c r="G25" s="128" t="str">
        <f>IF(F25="","",VLOOKUP(F25,'Список уч-ов'!$A:$K,11,FALSE))</f>
        <v>БОНДАРЕВ А.</v>
      </c>
      <c r="H25" s="246">
        <f>IF(F25="","",VLOOKUP(F25,'Список уч-ов'!$A:$K,5,FALSE))</f>
        <v>615</v>
      </c>
      <c r="I25" s="247" t="str">
        <f>IF(F25="","",VLOOKUP(F25,'Список уч-ов'!$A:$K,7,FALSE))</f>
        <v>Краснодарский кр.</v>
      </c>
      <c r="J25" s="128" t="str">
        <f t="shared" si="0"/>
        <v>Краснодарский кр.</v>
      </c>
      <c r="K25" s="248">
        <f t="shared" si="1"/>
        <v>1126</v>
      </c>
    </row>
    <row r="26" spans="1:11" ht="15.75">
      <c r="A26" s="159">
        <v>25</v>
      </c>
      <c r="B26" s="419">
        <v>49</v>
      </c>
      <c r="C26" s="128" t="str">
        <f>IF(B26="","",VLOOKUP(B26,'Список уч-ов'!$A:$K,11,FALSE))</f>
        <v>МУХОРТОВ А.</v>
      </c>
      <c r="D26" s="246">
        <f>IF(B26="","",VLOOKUP(B26,'Список уч-ов'!$A:$K,5,FALSE))</f>
        <v>580</v>
      </c>
      <c r="E26" s="247" t="str">
        <f>IF(B26="","",VLOOKUP(B26,'Список уч-ов'!$A:$K,7,FALSE))</f>
        <v>Амурская обл </v>
      </c>
      <c r="F26" s="416">
        <v>54</v>
      </c>
      <c r="G26" s="128" t="str">
        <f>IF(F26="","",VLOOKUP(F26,'Список уч-ов'!$A:$K,11,FALSE))</f>
        <v>ЛЕГЕНЬКИЙ А.</v>
      </c>
      <c r="H26" s="246">
        <f>IF(F26="","",VLOOKUP(F26,'Список уч-ов'!$A:$K,5,FALSE))</f>
        <v>544</v>
      </c>
      <c r="I26" s="247" t="str">
        <f>IF(F26="","",VLOOKUP(F26,'Список уч-ов'!$A:$K,7,FALSE))</f>
        <v>Приморский край</v>
      </c>
      <c r="J26" s="128" t="str">
        <f t="shared" si="0"/>
        <v>Амурская обл </v>
      </c>
      <c r="K26" s="248">
        <f t="shared" si="1"/>
        <v>1124</v>
      </c>
    </row>
    <row r="27" spans="1:11" ht="15.75">
      <c r="A27" s="159">
        <v>26</v>
      </c>
      <c r="B27" s="419">
        <v>37</v>
      </c>
      <c r="C27" s="128" t="str">
        <f>IF(B27="","",VLOOKUP(B27,'Список уч-ов'!$A:$K,11,FALSE))</f>
        <v>ВАКУЛИН Д.</v>
      </c>
      <c r="D27" s="246">
        <f>IF(B27="","",VLOOKUP(B27,'Список уч-ов'!$A:$K,5,FALSE))</f>
        <v>654</v>
      </c>
      <c r="E27" s="247" t="str">
        <f>IF(B27="","",VLOOKUP(B27,'Список уч-ов'!$A:$K,7,FALSE))</f>
        <v>Хакасия</v>
      </c>
      <c r="F27" s="416">
        <v>60</v>
      </c>
      <c r="G27" s="128" t="str">
        <f>IF(F27="","",VLOOKUP(F27,'Список уч-ов'!$A:$K,11,FALSE))</f>
        <v>ПИНАЕВ А.</v>
      </c>
      <c r="H27" s="246">
        <f>IF(F27="","",VLOOKUP(F27,'Список уч-ов'!$A:$K,5,FALSE))</f>
        <v>438</v>
      </c>
      <c r="I27" s="247" t="str">
        <f>IF(F27="","",VLOOKUP(F27,'Список уч-ов'!$A:$K,7,FALSE))</f>
        <v>Кемеровская обл.</v>
      </c>
      <c r="J27" s="128" t="str">
        <f t="shared" si="0"/>
        <v>Хакасия</v>
      </c>
      <c r="K27" s="248">
        <f t="shared" si="1"/>
        <v>1092</v>
      </c>
    </row>
    <row r="28" spans="1:11" ht="15.75">
      <c r="A28" s="159">
        <v>27</v>
      </c>
      <c r="B28" s="419">
        <v>48</v>
      </c>
      <c r="C28" s="128" t="str">
        <f>IF(B28="","",VLOOKUP(B28,'Список уч-ов'!$A:$K,11,FALSE))</f>
        <v>ДЕРГУНОВ А.</v>
      </c>
      <c r="D28" s="246">
        <f>IF(B28="","",VLOOKUP(B28,'Список уч-ов'!$A:$K,5,FALSE))</f>
        <v>596</v>
      </c>
      <c r="E28" s="247" t="str">
        <f>IF(B28="","",VLOOKUP(B28,'Список уч-ов'!$A:$K,7,FALSE))</f>
        <v>Пензенская обл</v>
      </c>
      <c r="F28" s="416">
        <v>58</v>
      </c>
      <c r="G28" s="128" t="str">
        <f>IF(F28="","",VLOOKUP(F28,'Список уч-ов'!$A:$K,11,FALSE))</f>
        <v>МЕДВЕДЕВ Д.</v>
      </c>
      <c r="H28" s="332">
        <f>IF(F28="","",VLOOKUP(F28,'Список уч-ов'!$A:$K,5,FALSE))</f>
        <v>471</v>
      </c>
      <c r="I28" s="333" t="str">
        <f>IF(F28="","",VLOOKUP(F28,'Список уч-ов'!$A:$K,7,FALSE))</f>
        <v>Пензенская обл</v>
      </c>
      <c r="J28" s="128" t="str">
        <f t="shared" si="0"/>
        <v>Пензенская обл</v>
      </c>
      <c r="K28" s="248">
        <f t="shared" si="1"/>
        <v>1067</v>
      </c>
    </row>
    <row r="29" spans="1:11" ht="15.75">
      <c r="A29" s="159">
        <v>28</v>
      </c>
      <c r="B29" s="419">
        <v>59</v>
      </c>
      <c r="C29" s="128" t="str">
        <f>IF(B29="","",VLOOKUP(B29,'Список уч-ов'!$A:$K,11,FALSE))</f>
        <v>СЕМЕНОВ А.</v>
      </c>
      <c r="D29" s="246">
        <f>IF(B29="","",VLOOKUP(B29,'Список уч-ов'!$A:$K,5,FALSE))</f>
        <v>442</v>
      </c>
      <c r="E29" s="247" t="str">
        <f>IF(B29="","",VLOOKUP(B29,'Список уч-ов'!$A:$K,7,FALSE))</f>
        <v>Свердловская обл</v>
      </c>
      <c r="F29" s="416">
        <v>50</v>
      </c>
      <c r="G29" s="128" t="str">
        <f>IF(F29="","",VLOOKUP(F29,'Список уч-ов'!$A:$K,11,FALSE))</f>
        <v>РОСЛЯКОВ А.</v>
      </c>
      <c r="H29" s="246">
        <f>IF(F29="","",VLOOKUP(F29,'Список уч-ов'!$A:$K,5,FALSE))</f>
        <v>565</v>
      </c>
      <c r="I29" s="247" t="str">
        <f>IF(F29="","",VLOOKUP(F29,'Список уч-ов'!$A:$K,7,FALSE))</f>
        <v>Челябинская обл</v>
      </c>
      <c r="J29" s="128" t="str">
        <f t="shared" si="0"/>
        <v>Челябинская обл</v>
      </c>
      <c r="K29" s="248">
        <f t="shared" si="1"/>
        <v>1007</v>
      </c>
    </row>
    <row r="30" spans="1:11" ht="15.75">
      <c r="A30" s="159">
        <v>29</v>
      </c>
      <c r="B30" s="419">
        <v>51</v>
      </c>
      <c r="C30" s="128" t="str">
        <f>IF(B30="","",VLOOKUP(B30,'Список уч-ов'!$A:$K,11,FALSE))</f>
        <v>КИРЬЯНОВ И.</v>
      </c>
      <c r="D30" s="246">
        <f>IF(B30="","",VLOOKUP(B30,'Список уч-ов'!$A:$K,5,FALSE))</f>
        <v>557</v>
      </c>
      <c r="E30" s="247" t="str">
        <f>IF(B30="","",VLOOKUP(B30,'Список уч-ов'!$A:$K,7,FALSE))</f>
        <v>Алтайский кр</v>
      </c>
      <c r="F30" s="416">
        <v>61</v>
      </c>
      <c r="G30" s="128" t="str">
        <f>IF(F30="","",VLOOKUP(F30,'Список уч-ов'!$A:$K,11,FALSE))</f>
        <v>ГУСЕВ В.</v>
      </c>
      <c r="H30" s="246">
        <f>IF(F30="","",VLOOKUP(F30,'Список уч-ов'!$A:$K,5,FALSE))</f>
        <v>411</v>
      </c>
      <c r="I30" s="247" t="str">
        <f>IF(F30="","",VLOOKUP(F30,'Список уч-ов'!$A:$K,7,FALSE))</f>
        <v>Амурская обл</v>
      </c>
      <c r="J30" s="128" t="str">
        <f t="shared" si="0"/>
        <v>Алтайский кр</v>
      </c>
      <c r="K30" s="248">
        <f t="shared" si="1"/>
        <v>968</v>
      </c>
    </row>
    <row r="31" spans="1:11" ht="15.75">
      <c r="A31" s="159">
        <v>30</v>
      </c>
      <c r="B31" s="419">
        <v>55</v>
      </c>
      <c r="C31" s="128" t="str">
        <f>IF(B31="","",VLOOKUP(B31,'Список уч-ов'!$A:$K,11,FALSE))</f>
        <v>ЛЕБЕДЕВ М.</v>
      </c>
      <c r="D31" s="246">
        <f>IF(B31="","",VLOOKUP(B31,'Список уч-ов'!$A:$K,5,FALSE))</f>
        <v>511</v>
      </c>
      <c r="E31" s="247" t="str">
        <f>IF(B31="","",VLOOKUP(B31,'Список уч-ов'!$A:$K,7,FALSE))</f>
        <v>р. Карелия</v>
      </c>
      <c r="F31" s="416">
        <v>62</v>
      </c>
      <c r="G31" s="128" t="str">
        <f>IF(F31="","",VLOOKUP(F31,'Список уч-ов'!$A:$K,11,FALSE))</f>
        <v>МЕЛКУЕВ С.</v>
      </c>
      <c r="H31" s="246">
        <f>IF(F31="","",VLOOKUP(F31,'Список уч-ов'!$A:$K,5,FALSE))</f>
        <v>390</v>
      </c>
      <c r="I31" s="247" t="str">
        <f>IF(F31="","",VLOOKUP(F31,'Список уч-ов'!$A:$K,7,FALSE))</f>
        <v>р. Карелия</v>
      </c>
      <c r="J31" s="128" t="str">
        <f t="shared" si="0"/>
        <v>р. Карелия</v>
      </c>
      <c r="K31" s="248">
        <f t="shared" si="1"/>
        <v>901</v>
      </c>
    </row>
    <row r="32" spans="1:11" ht="15.75">
      <c r="A32" s="159">
        <v>31</v>
      </c>
      <c r="B32" s="419">
        <v>63</v>
      </c>
      <c r="C32" s="128" t="str">
        <f>IF(B32="","",VLOOKUP(B32,'Список уч-ов'!$A:$K,11,FALSE))</f>
        <v>САРЫЧЕВ С.</v>
      </c>
      <c r="D32" s="246">
        <f>IF(B32="","",VLOOKUP(B32,'Список уч-ов'!$A:$K,5,FALSE))</f>
        <v>376</v>
      </c>
      <c r="E32" s="247" t="str">
        <f>IF(B32="","",VLOOKUP(B32,'Список уч-ов'!$A:$K,7,FALSE))</f>
        <v>Ярославская обл.</v>
      </c>
      <c r="F32" s="416"/>
      <c r="G32" s="128" t="s">
        <v>618</v>
      </c>
      <c r="H32" s="253">
        <v>382</v>
      </c>
      <c r="I32" s="254" t="s">
        <v>373</v>
      </c>
      <c r="J32" s="128" t="str">
        <f t="shared" si="0"/>
        <v>Ярославль</v>
      </c>
      <c r="K32" s="248">
        <f t="shared" si="1"/>
        <v>758</v>
      </c>
    </row>
    <row r="33" spans="1:11" ht="16.5" thickBot="1">
      <c r="A33" s="161">
        <v>32</v>
      </c>
      <c r="B33" s="420"/>
      <c r="C33" s="255" t="s">
        <v>616</v>
      </c>
      <c r="D33" s="256">
        <v>549</v>
      </c>
      <c r="E33" s="257" t="s">
        <v>207</v>
      </c>
      <c r="F33" s="417"/>
      <c r="G33" s="164" t="s">
        <v>617</v>
      </c>
      <c r="H33" s="256">
        <v>496</v>
      </c>
      <c r="I33" s="257" t="s">
        <v>217</v>
      </c>
      <c r="J33" s="164" t="str">
        <f t="shared" si="0"/>
        <v>Самарская обл.</v>
      </c>
      <c r="K33" s="258">
        <f t="shared" si="1"/>
        <v>1045</v>
      </c>
    </row>
    <row r="34" ht="15.75" thickTop="1"/>
  </sheetData>
  <sheetProtection/>
  <printOptions horizontalCentered="1" verticalCentered="1"/>
  <pageMargins left="0.7874015748031497" right="0.7874015748031497" top="0.5905511811023623" bottom="0.1968503937007874" header="0.1968503937007874" footer="0.5118110236220472"/>
  <pageSetup horizontalDpi="600" verticalDpi="600" orientation="landscape" paperSize="9" r:id="rId1"/>
  <headerFooter alignWithMargins="0">
    <oddHeader>&amp;C&amp;"Times New Roman,полужирный курсив"&amp;12ПАРЫ ЮНОШЕЙ.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view="pageBreakPreview"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D33" sqref="D33:K33"/>
    </sheetView>
  </sheetViews>
  <sheetFormatPr defaultColWidth="9.00390625" defaultRowHeight="12.75"/>
  <cols>
    <col min="1" max="1" width="3.75390625" style="4" customWidth="1"/>
    <col min="2" max="2" width="4.125" style="7" customWidth="1"/>
    <col min="3" max="3" width="17.75390625" style="9" customWidth="1"/>
    <col min="4" max="4" width="7.25390625" style="2" customWidth="1"/>
    <col min="5" max="5" width="17.375" style="5" customWidth="1"/>
    <col min="6" max="6" width="4.125" style="7" customWidth="1"/>
    <col min="7" max="7" width="17.75390625" style="9" customWidth="1"/>
    <col min="8" max="8" width="7.25390625" style="2" customWidth="1"/>
    <col min="9" max="9" width="17.375" style="5" customWidth="1"/>
    <col min="10" max="10" width="19.875" style="1" customWidth="1"/>
    <col min="11" max="11" width="12.75390625" style="8" customWidth="1"/>
    <col min="12" max="16384" width="9.125" style="2" customWidth="1"/>
  </cols>
  <sheetData>
    <row r="1" spans="1:11" ht="21.75" thickTop="1">
      <c r="A1" s="154" t="s">
        <v>0</v>
      </c>
      <c r="B1" s="155" t="s">
        <v>8</v>
      </c>
      <c r="C1" s="156" t="s">
        <v>1</v>
      </c>
      <c r="D1" s="157" t="s">
        <v>3</v>
      </c>
      <c r="E1" s="157" t="s">
        <v>144</v>
      </c>
      <c r="F1" s="155" t="s">
        <v>8</v>
      </c>
      <c r="G1" s="156" t="s">
        <v>1</v>
      </c>
      <c r="H1" s="157" t="s">
        <v>3</v>
      </c>
      <c r="I1" s="157" t="s">
        <v>144</v>
      </c>
      <c r="J1" s="262" t="s">
        <v>153</v>
      </c>
      <c r="K1" s="158" t="s">
        <v>4</v>
      </c>
    </row>
    <row r="2" spans="1:11" ht="15.75">
      <c r="A2" s="159">
        <v>1</v>
      </c>
      <c r="B2" s="6">
        <v>102</v>
      </c>
      <c r="C2" s="128" t="str">
        <f>IF(B2="","",VLOOKUP(B2,'Список уч-ов'!$A:$K,11,FALSE))</f>
        <v>ГОЛУБЕВА А.</v>
      </c>
      <c r="D2" s="3">
        <f>IF(B2="","",VLOOKUP(B2,'Список уч-ов'!$A:$K,5,FALSE))</f>
        <v>985</v>
      </c>
      <c r="E2" s="263" t="str">
        <f>IF(B2="","",VLOOKUP(B2,'Список уч-ов'!$A:$K,7,FALSE))</f>
        <v>г. Москва</v>
      </c>
      <c r="F2" s="6">
        <v>105</v>
      </c>
      <c r="G2" s="128" t="str">
        <f>IF(F2="","",VLOOKUP(F2,'Список уч-ов'!$A:$K,11,FALSE))</f>
        <v>ИВАХИНА Т.</v>
      </c>
      <c r="H2" s="121">
        <f>IF(F2="","",VLOOKUP(F2,'Список уч-ов'!$A:$K,5,FALSE))</f>
        <v>918</v>
      </c>
      <c r="I2" s="269" t="str">
        <f>IF(F2="","",VLOOKUP(F2,'Список уч-ов'!$A:$K,7,FALSE))</f>
        <v>Амурская обл</v>
      </c>
      <c r="J2" s="128" t="str">
        <f aca="true" t="shared" si="0" ref="J2:J32">IF(D2&gt;H2,E2,I2)</f>
        <v>г. Москва</v>
      </c>
      <c r="K2" s="248">
        <f aca="true" t="shared" si="1" ref="K2:K32">IF(D2="","",H2+D2)</f>
        <v>1903</v>
      </c>
    </row>
    <row r="3" spans="1:11" ht="16.5" thickBot="1">
      <c r="A3" s="428">
        <v>2</v>
      </c>
      <c r="B3" s="429">
        <v>101</v>
      </c>
      <c r="C3" s="430" t="str">
        <f>IF(B3="","",VLOOKUP(B3,'Список уч-ов'!$A:$K,11,FALSE))</f>
        <v>РЯБОВА Т.</v>
      </c>
      <c r="D3" s="431">
        <f>IF(B3="","",VLOOKUP(B3,'Список уч-ов'!$A:$K,5,FALSE))</f>
        <v>1017</v>
      </c>
      <c r="E3" s="432" t="str">
        <f>IF(B3="","",VLOOKUP(B3,'Список уч-ов'!$A:$K,7,FALSE))</f>
        <v>г. Москва</v>
      </c>
      <c r="F3" s="429">
        <v>109</v>
      </c>
      <c r="G3" s="430" t="str">
        <f>IF(F3="","",VLOOKUP(F3,'Список уч-ов'!$A:$K,11,FALSE))</f>
        <v>СТЕПАНОВА А.</v>
      </c>
      <c r="H3" s="433">
        <f>IF(F3="","",VLOOKUP(F3,'Список уч-ов'!$A:$K,5,FALSE))</f>
        <v>819</v>
      </c>
      <c r="I3" s="434" t="str">
        <f>IF(F3="","",VLOOKUP(F3,'Список уч-ов'!$A:$K,7,FALSE))</f>
        <v>г. Москва</v>
      </c>
      <c r="J3" s="430" t="str">
        <f t="shared" si="0"/>
        <v>г. Москва</v>
      </c>
      <c r="K3" s="435">
        <f t="shared" si="1"/>
        <v>1836</v>
      </c>
    </row>
    <row r="4" spans="1:11" ht="15.75">
      <c r="A4" s="436">
        <v>3</v>
      </c>
      <c r="B4" s="437">
        <v>103</v>
      </c>
      <c r="C4" s="438" t="str">
        <f>IF(B4="","",VLOOKUP(B4,'Список уч-ов'!$A:$K,11,FALSE))</f>
        <v>КОЦЮР В.</v>
      </c>
      <c r="D4" s="439">
        <f>IF(B4="","",VLOOKUP(B4,'Список уч-ов'!$A:$K,5,FALSE))</f>
        <v>931</v>
      </c>
      <c r="E4" s="440" t="str">
        <f>IF(B4="","",VLOOKUP(B4,'Список уч-ов'!$A:$K,7,FALSE))</f>
        <v>Свердловская обл.</v>
      </c>
      <c r="F4" s="437">
        <v>107</v>
      </c>
      <c r="G4" s="438" t="str">
        <f>IF(F4="","",VLOOKUP(F4,'Список уч-ов'!$A:$K,11,FALSE))</f>
        <v>ГРИГОРЬЕВА К.</v>
      </c>
      <c r="H4" s="441">
        <f>IF(F4="","",VLOOKUP(F4,'Список уч-ов'!$A:$K,5,FALSE))</f>
        <v>833</v>
      </c>
      <c r="I4" s="442" t="str">
        <f>IF(F4="","",VLOOKUP(F4,'Список уч-ов'!$A:$K,7,FALSE))</f>
        <v>Нижегородская обл.</v>
      </c>
      <c r="J4" s="438" t="str">
        <f t="shared" si="0"/>
        <v>Свердловская обл.</v>
      </c>
      <c r="K4" s="443">
        <f t="shared" si="1"/>
        <v>1764</v>
      </c>
    </row>
    <row r="5" spans="1:11" ht="16.5" thickBot="1">
      <c r="A5" s="428">
        <v>4</v>
      </c>
      <c r="B5" s="429">
        <v>111</v>
      </c>
      <c r="C5" s="430" t="str">
        <f>IF(B5="","",VLOOKUP(B5,'Список уч-ов'!$A:$K,11,FALSE))</f>
        <v>ПОДНОСОВА Е.</v>
      </c>
      <c r="D5" s="431">
        <f>IF(B5="","",VLOOKUP(B5,'Список уч-ов'!$A:$K,5,FALSE))</f>
        <v>759</v>
      </c>
      <c r="E5" s="432" t="str">
        <f>IF(B5="","",VLOOKUP(B5,'Список уч-ов'!$A:$K,7,FALSE))</f>
        <v>Краснодарский кр.</v>
      </c>
      <c r="F5" s="429">
        <v>106</v>
      </c>
      <c r="G5" s="430" t="str">
        <f>IF(F5="","",VLOOKUP(F5,'Список уч-ов'!$A:$K,11,FALSE))</f>
        <v>ГЛАДЫШЕВА Н.</v>
      </c>
      <c r="H5" s="431">
        <f>IF(F5="","",VLOOKUP(F5,'Список уч-ов'!$A:$K,5,FALSE))</f>
        <v>883</v>
      </c>
      <c r="I5" s="432" t="str">
        <f>IF(F5="","",VLOOKUP(F5,'Список уч-ов'!$A:$K,7,FALSE))</f>
        <v>Краснодарский кр.</v>
      </c>
      <c r="J5" s="430" t="str">
        <f t="shared" si="0"/>
        <v>Краснодарский кр.</v>
      </c>
      <c r="K5" s="435">
        <f t="shared" si="1"/>
        <v>1642</v>
      </c>
    </row>
    <row r="6" spans="1:11" ht="15.75">
      <c r="A6" s="436">
        <v>5</v>
      </c>
      <c r="B6" s="437">
        <v>104</v>
      </c>
      <c r="C6" s="438" t="str">
        <f>IF(B6="","",VLOOKUP(B6,'Список уч-ов'!$A:$K,11,FALSE))</f>
        <v>БЛАЖКО А.</v>
      </c>
      <c r="D6" s="439">
        <f>IF(B6="","",VLOOKUP(B6,'Список уч-ов'!$A:$K,5,FALSE))</f>
        <v>929</v>
      </c>
      <c r="E6" s="440" t="str">
        <f>IF(B6="","",VLOOKUP(B6,'Список уч-ов'!$A:$K,7,FALSE))</f>
        <v>г. Москва</v>
      </c>
      <c r="F6" s="437">
        <v>123</v>
      </c>
      <c r="G6" s="438" t="str">
        <f>IF(F6="","",VLOOKUP(F6,'Список уч-ов'!$A:$K,11,FALSE))</f>
        <v>МОЗЯКИНА Н.</v>
      </c>
      <c r="H6" s="439">
        <f>IF(F6="","",VLOOKUP(F6,'Список уч-ов'!$A:$K,5,FALSE))</f>
        <v>695</v>
      </c>
      <c r="I6" s="440" t="str">
        <f>IF(F6="","",VLOOKUP(F6,'Список уч-ов'!$A:$K,7,FALSE))</f>
        <v>г. Москва</v>
      </c>
      <c r="J6" s="438" t="str">
        <f t="shared" si="0"/>
        <v>г. Москва</v>
      </c>
      <c r="K6" s="443">
        <f t="shared" si="1"/>
        <v>1624</v>
      </c>
    </row>
    <row r="7" spans="1:11" ht="15.75">
      <c r="A7" s="423">
        <v>6</v>
      </c>
      <c r="B7" s="6">
        <v>110</v>
      </c>
      <c r="C7" s="128" t="str">
        <f>IF(B7="","",VLOOKUP(B7,'Список уч-ов'!$A:$K,11,FALSE))</f>
        <v>ЛЕБЕДЕВА В.</v>
      </c>
      <c r="D7" s="3">
        <f>IF(B7="","",VLOOKUP(B7,'Список уч-ов'!$A:$K,5,FALSE))</f>
        <v>819</v>
      </c>
      <c r="E7" s="263" t="str">
        <f>IF(B7="","",VLOOKUP(B7,'Список уч-ов'!$A:$K,7,FALSE))</f>
        <v>Р.Татарстан</v>
      </c>
      <c r="F7" s="6">
        <v>120</v>
      </c>
      <c r="G7" s="128" t="str">
        <f>IF(F7="","",VLOOKUP(F7,'Список уч-ов'!$A:$K,11,FALSE))</f>
        <v>РОДИОНОВА М.</v>
      </c>
      <c r="H7" s="3">
        <f>IF(F7="","",VLOOKUP(F7,'Список уч-ов'!$A:$K,5,FALSE))</f>
        <v>720</v>
      </c>
      <c r="I7" s="263" t="str">
        <f>IF(F7="","",VLOOKUP(F7,'Список уч-ов'!$A:$K,7,FALSE))</f>
        <v>г. Москва</v>
      </c>
      <c r="J7" s="128" t="str">
        <f t="shared" si="0"/>
        <v>Р.Татарстан</v>
      </c>
      <c r="K7" s="424">
        <f t="shared" si="1"/>
        <v>1539</v>
      </c>
    </row>
    <row r="8" spans="1:11" ht="15.75">
      <c r="A8" s="423">
        <v>7</v>
      </c>
      <c r="B8" s="6">
        <v>108</v>
      </c>
      <c r="C8" s="128" t="str">
        <f>IF(B8="","",VLOOKUP(B8,'Список уч-ов'!$A:$K,11,FALSE))</f>
        <v>ЕРМАКОВА Е.</v>
      </c>
      <c r="D8" s="3">
        <f>IF(B8="","",VLOOKUP(B8,'Список уч-ов'!$A:$K,5,FALSE))</f>
        <v>821</v>
      </c>
      <c r="E8" s="263" t="str">
        <f>IF(B8="","",VLOOKUP(B8,'Список уч-ов'!$A:$K,7,FALSE))</f>
        <v>Ярославская обл.</v>
      </c>
      <c r="F8" s="6">
        <v>124</v>
      </c>
      <c r="G8" s="128" t="str">
        <f>IF(F8="","",VLOOKUP(F8,'Список уч-ов'!$A:$K,11,FALSE))</f>
        <v>КУЛИКОВА О.</v>
      </c>
      <c r="H8" s="3">
        <f>IF(F8="","",VLOOKUP(F8,'Список уч-ов'!$A:$K,5,FALSE))</f>
        <v>692</v>
      </c>
      <c r="I8" s="263" t="str">
        <f>IF(F8="","",VLOOKUP(F8,'Список уч-ов'!$A:$K,7,FALSE))</f>
        <v>г. Москва</v>
      </c>
      <c r="J8" s="128" t="str">
        <f t="shared" si="0"/>
        <v>Ярославская обл.</v>
      </c>
      <c r="K8" s="424">
        <f t="shared" si="1"/>
        <v>1513</v>
      </c>
    </row>
    <row r="9" spans="1:11" ht="16.5" thickBot="1">
      <c r="A9" s="428">
        <v>8</v>
      </c>
      <c r="B9" s="429">
        <v>112</v>
      </c>
      <c r="C9" s="430" t="str">
        <f>IF(B9="","",VLOOKUP(B9,'Список уч-ов'!$A:$K,11,FALSE))</f>
        <v>ГУСЕВА Е.</v>
      </c>
      <c r="D9" s="431">
        <f>IF(B9="","",VLOOKUP(B9,'Список уч-ов'!$A:$K,5,FALSE))</f>
        <v>758</v>
      </c>
      <c r="E9" s="432" t="str">
        <f>IF(B9="","",VLOOKUP(B9,'Список уч-ов'!$A:$K,7,FALSE))</f>
        <v>Нижегородская обл.</v>
      </c>
      <c r="F9" s="429">
        <v>113</v>
      </c>
      <c r="G9" s="430" t="str">
        <f>IF(F9="","",VLOOKUP(F9,'Список уч-ов'!$A:$K,11,FALSE))</f>
        <v>РОССИХИНА А.</v>
      </c>
      <c r="H9" s="431">
        <f>IF(F9="","",VLOOKUP(F9,'Список уч-ов'!$A:$K,5,FALSE))</f>
        <v>741</v>
      </c>
      <c r="I9" s="432" t="str">
        <f>IF(F9="","",VLOOKUP(F9,'Список уч-ов'!$A:$K,7,FALSE))</f>
        <v>г. Москва</v>
      </c>
      <c r="J9" s="430" t="str">
        <f t="shared" si="0"/>
        <v>Нижегородская обл.</v>
      </c>
      <c r="K9" s="435">
        <f t="shared" si="1"/>
        <v>1499</v>
      </c>
    </row>
    <row r="10" spans="1:11" ht="15.75">
      <c r="A10" s="436">
        <v>9</v>
      </c>
      <c r="B10" s="437">
        <v>115</v>
      </c>
      <c r="C10" s="438" t="str">
        <f>IF(B10="","",VLOOKUP(B10,'Список уч-ов'!$A:$K,11,FALSE))</f>
        <v>ЗАРЫПОВА К.</v>
      </c>
      <c r="D10" s="439">
        <f>IF(B10="","",VLOOKUP(B10,'Список уч-ов'!$A:$K,5,FALSE))</f>
        <v>729</v>
      </c>
      <c r="E10" s="440" t="str">
        <f>IF(B10="","",VLOOKUP(B10,'Список уч-ов'!$A:$K,7,FALSE))</f>
        <v>Москва</v>
      </c>
      <c r="F10" s="437">
        <v>114</v>
      </c>
      <c r="G10" s="438" t="str">
        <f>IF(F10="","",VLOOKUP(F10,'Список уч-ов'!$A:$K,11,FALSE))</f>
        <v>ЕФИМОВА К.</v>
      </c>
      <c r="H10" s="439">
        <f>IF(F10="","",VLOOKUP(F10,'Список уч-ов'!$A:$K,5,FALSE))</f>
        <v>730</v>
      </c>
      <c r="I10" s="440" t="str">
        <f>IF(F10="","",VLOOKUP(F10,'Список уч-ов'!$A:$K,7,FALSE))</f>
        <v>Чувашская респ.</v>
      </c>
      <c r="J10" s="438" t="str">
        <f t="shared" si="0"/>
        <v>Чувашская респ.</v>
      </c>
      <c r="K10" s="443">
        <f t="shared" si="1"/>
        <v>1459</v>
      </c>
    </row>
    <row r="11" spans="1:11" ht="15.75">
      <c r="A11" s="423">
        <v>10</v>
      </c>
      <c r="B11" s="6">
        <v>117</v>
      </c>
      <c r="C11" s="128" t="str">
        <f>IF(B11="","",VLOOKUP(B11,'Список уч-ов'!$A:$K,11,FALSE))</f>
        <v>МОХНАЧЕВА О.</v>
      </c>
      <c r="D11" s="3">
        <f>IF(B11="","",VLOOKUP(B11,'Список уч-ов'!$A:$K,5,FALSE))</f>
        <v>722</v>
      </c>
      <c r="E11" s="263" t="str">
        <f>IF(B11="","",VLOOKUP(B11,'Список уч-ов'!$A:$K,7,FALSE))</f>
        <v>Самарская обл</v>
      </c>
      <c r="F11" s="6">
        <v>119</v>
      </c>
      <c r="G11" s="128" t="str">
        <f>IF(F11="","",VLOOKUP(F11,'Список уч-ов'!$A:$K,11,FALSE))</f>
        <v>САФИНА В.</v>
      </c>
      <c r="H11" s="121">
        <f>IF(F11="","",VLOOKUP(F11,'Список уч-ов'!$A:$K,5,FALSE))</f>
        <v>721</v>
      </c>
      <c r="I11" s="270" t="str">
        <f>IF(F11="","",VLOOKUP(F11,'Список уч-ов'!$A:$K,7,FALSE))</f>
        <v>Оренбургская обл</v>
      </c>
      <c r="J11" s="128" t="str">
        <f t="shared" si="0"/>
        <v>Самарская обл</v>
      </c>
      <c r="K11" s="424">
        <f t="shared" si="1"/>
        <v>1443</v>
      </c>
    </row>
    <row r="12" spans="1:11" ht="15.75">
      <c r="A12" s="423">
        <v>11</v>
      </c>
      <c r="B12" s="6">
        <v>121</v>
      </c>
      <c r="C12" s="128" t="str">
        <f>IF(B12="","",VLOOKUP(B12,'Список уч-ов'!$A:$K,11,FALSE))</f>
        <v>ДЕМЬЯНОВА Ю.</v>
      </c>
      <c r="D12" s="3">
        <f>IF(B12="","",VLOOKUP(B12,'Список уч-ов'!$A:$K,5,FALSE))</f>
        <v>710</v>
      </c>
      <c r="E12" s="263" t="str">
        <f>IF(B12="","",VLOOKUP(B12,'Список уч-ов'!$A:$K,7,FALSE))</f>
        <v>Пензенская обл</v>
      </c>
      <c r="F12" s="6">
        <v>126</v>
      </c>
      <c r="G12" s="128" t="str">
        <f>IF(F12="","",VLOOKUP(F12,'Список уч-ов'!$A:$K,11,FALSE))</f>
        <v>КУСКОВА Д.</v>
      </c>
      <c r="H12" s="3">
        <f>IF(F12="","",VLOOKUP(F12,'Список уч-ов'!$A:$K,5,FALSE))</f>
        <v>684</v>
      </c>
      <c r="I12" s="263" t="str">
        <f>IF(F12="","",VLOOKUP(F12,'Список уч-ов'!$A:$K,7,FALSE))</f>
        <v>Свердловская обл.</v>
      </c>
      <c r="J12" s="128" t="str">
        <f t="shared" si="0"/>
        <v>Пензенская обл</v>
      </c>
      <c r="K12" s="424">
        <f t="shared" si="1"/>
        <v>1394</v>
      </c>
    </row>
    <row r="13" spans="1:11" ht="15.75">
      <c r="A13" s="423">
        <v>12</v>
      </c>
      <c r="B13" s="6">
        <v>118</v>
      </c>
      <c r="C13" s="128" t="str">
        <f>IF(B13="","",VLOOKUP(B13,'Список уч-ов'!$A:$K,11,FALSE))</f>
        <v>СОФРОНОВА  .</v>
      </c>
      <c r="D13" s="3">
        <f>IF(B13="","",VLOOKUP(B13,'Список уч-ов'!$A:$K,5,FALSE))</f>
        <v>721</v>
      </c>
      <c r="E13" s="263" t="str">
        <f>IF(B13="","",VLOOKUP(B13,'Список уч-ов'!$A:$K,7,FALSE))</f>
        <v>г.С.-Петербург</v>
      </c>
      <c r="F13" s="6">
        <v>137</v>
      </c>
      <c r="G13" s="128" t="str">
        <f>IF(F13="","",VLOOKUP(F13,'Список уч-ов'!$A:$K,11,FALSE))</f>
        <v>СУТОРМИНА А.</v>
      </c>
      <c r="H13" s="3">
        <f>IF(F13="","",VLOOKUP(F13,'Список уч-ов'!$A:$K,5,FALSE))</f>
        <v>608</v>
      </c>
      <c r="I13" s="263" t="str">
        <f>IF(F13="","",VLOOKUP(F13,'Список уч-ов'!$A:$K,7,FALSE))</f>
        <v>г.С.-Петербург</v>
      </c>
      <c r="J13" s="128" t="str">
        <f t="shared" si="0"/>
        <v>г.С.-Петербург</v>
      </c>
      <c r="K13" s="424">
        <f t="shared" si="1"/>
        <v>1329</v>
      </c>
    </row>
    <row r="14" spans="1:11" ht="15.75">
      <c r="A14" s="423">
        <v>13</v>
      </c>
      <c r="B14" s="6">
        <v>133</v>
      </c>
      <c r="C14" s="128" t="str">
        <f>IF(B14="","",VLOOKUP(B14,'Список уч-ов'!$A:$K,11,FALSE))</f>
        <v>ТИТОВА К.</v>
      </c>
      <c r="D14" s="3">
        <f>IF(B14="","",VLOOKUP(B14,'Список уч-ов'!$A:$K,5,FALSE))</f>
        <v>642</v>
      </c>
      <c r="E14" s="263" t="str">
        <f>IF(B14="","",VLOOKUP(B14,'Список уч-ов'!$A:$K,7,FALSE))</f>
        <v>г. Москва</v>
      </c>
      <c r="F14" s="6">
        <v>132</v>
      </c>
      <c r="G14" s="128" t="str">
        <f>IF(F14="","",VLOOKUP(F14,'Список уч-ов'!$A:$K,11,FALSE))</f>
        <v>ОСЕТРИНА Е.</v>
      </c>
      <c r="H14" s="3">
        <f>IF(F14="","",VLOOKUP(F14,'Список уч-ов'!$A:$K,5,FALSE))</f>
        <v>653</v>
      </c>
      <c r="I14" s="263" t="str">
        <f>IF(F14="","",VLOOKUP(F14,'Список уч-ов'!$A:$K,7,FALSE))</f>
        <v>респ. Татарстан</v>
      </c>
      <c r="J14" s="128" t="str">
        <f t="shared" si="0"/>
        <v>респ. Татарстан</v>
      </c>
      <c r="K14" s="424">
        <f t="shared" si="1"/>
        <v>1295</v>
      </c>
    </row>
    <row r="15" spans="1:11" ht="15.75">
      <c r="A15" s="423">
        <v>14</v>
      </c>
      <c r="B15" s="6">
        <v>142</v>
      </c>
      <c r="C15" s="128" t="str">
        <f>IF(B15="","",VLOOKUP(B15,'Список уч-ов'!$A:$K,11,FALSE))</f>
        <v>КРЫЛОВА М.</v>
      </c>
      <c r="D15" s="3">
        <f>IF(B15="","",VLOOKUP(B15,'Список уч-ов'!$A:$K,5,FALSE))</f>
        <v>562</v>
      </c>
      <c r="E15" s="263" t="str">
        <f>IF(B15="","",VLOOKUP(B15,'Список уч-ов'!$A:$K,7,FALSE))</f>
        <v>Краснодарский кр.</v>
      </c>
      <c r="F15" s="6">
        <v>116</v>
      </c>
      <c r="G15" s="128" t="str">
        <f>IF(F15="","",VLOOKUP(F15,'Список уч-ов'!$A:$K,11,FALSE))</f>
        <v>НАУМОВА Е.</v>
      </c>
      <c r="H15" s="3">
        <f>IF(F15="","",VLOOKUP(F15,'Список уч-ов'!$A:$K,5,FALSE))</f>
        <v>722</v>
      </c>
      <c r="I15" s="263" t="str">
        <f>IF(F15="","",VLOOKUP(F15,'Список уч-ов'!$A:$K,7,FALSE))</f>
        <v>Краснодарский кр.</v>
      </c>
      <c r="J15" s="128" t="str">
        <f t="shared" si="0"/>
        <v>Краснодарский кр.</v>
      </c>
      <c r="K15" s="424">
        <f t="shared" si="1"/>
        <v>1284</v>
      </c>
    </row>
    <row r="16" spans="1:11" ht="15.75">
      <c r="A16" s="423">
        <v>15</v>
      </c>
      <c r="B16" s="6">
        <v>140</v>
      </c>
      <c r="C16" s="128" t="str">
        <f>IF(B16="","",VLOOKUP(B16,'Список уч-ов'!$A:$K,11,FALSE))</f>
        <v>ЧЕРНОВА Д.</v>
      </c>
      <c r="D16" s="3">
        <f>IF(B16="","",VLOOKUP(B16,'Список уч-ов'!$A:$K,5,FALSE))</f>
        <v>572</v>
      </c>
      <c r="E16" s="263" t="str">
        <f>IF(B16="","",VLOOKUP(B16,'Список уч-ов'!$A:$K,7,FALSE))</f>
        <v>Нижегородская обл.</v>
      </c>
      <c r="F16" s="6">
        <v>122</v>
      </c>
      <c r="G16" s="128" t="str">
        <f>IF(F16="","",VLOOKUP(F16,'Список уч-ов'!$A:$K,11,FALSE))</f>
        <v>МЕЛЬНИКОВА В.</v>
      </c>
      <c r="H16" s="3">
        <f>IF(F16="","",VLOOKUP(F16,'Список уч-ов'!$A:$K,5,FALSE))</f>
        <v>708</v>
      </c>
      <c r="I16" s="263" t="str">
        <f>IF(F16="","",VLOOKUP(F16,'Список уч-ов'!$A:$K,7,FALSE))</f>
        <v>Оренбургская обл</v>
      </c>
      <c r="J16" s="128" t="str">
        <f t="shared" si="0"/>
        <v>Оренбургская обл</v>
      </c>
      <c r="K16" s="424">
        <f t="shared" si="1"/>
        <v>1280</v>
      </c>
    </row>
    <row r="17" spans="1:11" ht="16.5" thickBot="1">
      <c r="A17" s="428">
        <v>16</v>
      </c>
      <c r="B17" s="429">
        <v>125</v>
      </c>
      <c r="C17" s="430" t="str">
        <f>IF(B17="","",VLOOKUP(B17,'Список уч-ов'!$A:$K,11,FALSE))</f>
        <v>ХЛЫЗОВА Е.</v>
      </c>
      <c r="D17" s="431">
        <f>IF(B17="","",VLOOKUP(B17,'Список уч-ов'!$A:$K,5,FALSE))</f>
        <v>684</v>
      </c>
      <c r="E17" s="432" t="str">
        <f>IF(B17="","",VLOOKUP(B17,'Список уч-ов'!$A:$K,7,FALSE))</f>
        <v>г. Москва</v>
      </c>
      <c r="F17" s="429">
        <v>143</v>
      </c>
      <c r="G17" s="430" t="str">
        <f>IF(F17="","",VLOOKUP(F17,'Список уч-ов'!$A:$K,11,FALSE))</f>
        <v>АНИСИМОВА А.</v>
      </c>
      <c r="H17" s="431">
        <f>IF(F17="","",VLOOKUP(F17,'Список уч-ов'!$A:$K,5,FALSE))</f>
        <v>547</v>
      </c>
      <c r="I17" s="432" t="str">
        <f>IF(F17="","",VLOOKUP(F17,'Список уч-ов'!$A:$K,7,FALSE))</f>
        <v>г. Москва</v>
      </c>
      <c r="J17" s="430" t="str">
        <f t="shared" si="0"/>
        <v>г. Москва</v>
      </c>
      <c r="K17" s="435">
        <f t="shared" si="1"/>
        <v>1231</v>
      </c>
    </row>
    <row r="18" spans="1:11" ht="15.75">
      <c r="A18" s="425">
        <v>17</v>
      </c>
      <c r="B18" s="106">
        <v>147</v>
      </c>
      <c r="C18" s="132" t="str">
        <f>IF(B18="","",VLOOKUP(B18,'Список уч-ов'!$A:$K,11,FALSE))</f>
        <v>СИНЦОВА М.</v>
      </c>
      <c r="D18" s="426">
        <f>IF(B18="","",VLOOKUP(B18,'Список уч-ов'!$A:$K,5,FALSE))</f>
        <v>533</v>
      </c>
      <c r="E18" s="267" t="str">
        <f>IF(B18="","",VLOOKUP(B18,'Список уч-ов'!$A:$K,7,FALSE))</f>
        <v>Московская обл</v>
      </c>
      <c r="F18" s="106">
        <v>131</v>
      </c>
      <c r="G18" s="132" t="str">
        <f>IF(F18="","",VLOOKUP(F18,'Список уч-ов'!$A:$K,11,FALSE))</f>
        <v>ЯРОШЕВИЧ Ю.</v>
      </c>
      <c r="H18" s="426">
        <f>IF(F18="","",VLOOKUP(F18,'Список уч-ов'!$A:$K,5,FALSE))</f>
        <v>657</v>
      </c>
      <c r="I18" s="267" t="str">
        <f>IF(F18="","",VLOOKUP(F18,'Список уч-ов'!$A:$K,7,FALSE))</f>
        <v>г. Москва</v>
      </c>
      <c r="J18" s="132" t="str">
        <f t="shared" si="0"/>
        <v>г. Москва</v>
      </c>
      <c r="K18" s="427">
        <f t="shared" si="1"/>
        <v>1190</v>
      </c>
    </row>
    <row r="19" spans="1:11" ht="15.75">
      <c r="A19" s="423">
        <v>18</v>
      </c>
      <c r="B19" s="6">
        <v>150</v>
      </c>
      <c r="C19" s="128" t="str">
        <f>IF(B19="","",VLOOKUP(B19,'Список уч-ов'!$A:$K,11,FALSE))</f>
        <v>КОКАРЕВА С.</v>
      </c>
      <c r="D19" s="3">
        <f>IF(B19="","",VLOOKUP(B19,'Список уч-ов'!$A:$K,5,FALSE))</f>
        <v>507</v>
      </c>
      <c r="E19" s="263" t="str">
        <f>IF(B19="","",VLOOKUP(B19,'Список уч-ов'!$A:$K,7,FALSE))</f>
        <v>Приморский кр</v>
      </c>
      <c r="F19" s="6">
        <v>134</v>
      </c>
      <c r="G19" s="128" t="str">
        <f>IF(F19="","",VLOOKUP(F19,'Список уч-ов'!$A:$K,11,FALSE))</f>
        <v>ГИБАЙДУЛИНА А.</v>
      </c>
      <c r="H19" s="3">
        <f>IF(F19="","",VLOOKUP(F19,'Список уч-ов'!$A:$K,5,FALSE))</f>
        <v>638</v>
      </c>
      <c r="I19" s="263" t="str">
        <f>IF(F19="","",VLOOKUP(F19,'Список уч-ов'!$A:$K,7,FALSE))</f>
        <v>Приморский кр</v>
      </c>
      <c r="J19" s="128" t="str">
        <f t="shared" si="0"/>
        <v>Приморский кр</v>
      </c>
      <c r="K19" s="424">
        <f t="shared" si="1"/>
        <v>1145</v>
      </c>
    </row>
    <row r="20" spans="1:11" ht="15.75">
      <c r="A20" s="423">
        <v>19</v>
      </c>
      <c r="B20" s="6">
        <v>146</v>
      </c>
      <c r="C20" s="128" t="str">
        <f>IF(B20="","",VLOOKUP(B20,'Список уч-ов'!$A:$K,11,FALSE))</f>
        <v>САЛЕЕВА К.</v>
      </c>
      <c r="D20" s="3">
        <f>IF(B20="","",VLOOKUP(B20,'Список уч-ов'!$A:$K,5,FALSE))</f>
        <v>535</v>
      </c>
      <c r="E20" s="263" t="str">
        <f>IF(B20="","",VLOOKUP(B20,'Список уч-ов'!$A:$K,7,FALSE))</f>
        <v>г. Москва</v>
      </c>
      <c r="F20" s="6">
        <v>138</v>
      </c>
      <c r="G20" s="128" t="str">
        <f>IF(F20="","",VLOOKUP(F20,'Список уч-ов'!$A:$K,11,FALSE))</f>
        <v>ЗАИКИНА А.</v>
      </c>
      <c r="H20" s="3">
        <f>IF(F20="","",VLOOKUP(F20,'Список уч-ов'!$A:$K,5,FALSE))</f>
        <v>607</v>
      </c>
      <c r="I20" s="263" t="str">
        <f>IF(F20="","",VLOOKUP(F20,'Список уч-ов'!$A:$K,7,FALSE))</f>
        <v>г. Москва</v>
      </c>
      <c r="J20" s="128" t="str">
        <f t="shared" si="0"/>
        <v>г. Москва</v>
      </c>
      <c r="K20" s="424">
        <f t="shared" si="1"/>
        <v>1142</v>
      </c>
    </row>
    <row r="21" spans="1:11" ht="15.75">
      <c r="A21" s="423">
        <v>20</v>
      </c>
      <c r="B21" s="6">
        <v>152</v>
      </c>
      <c r="C21" s="128" t="str">
        <f>IF(B21="","",VLOOKUP(B21,'Список уч-ов'!$A:$K,11,FALSE))</f>
        <v>ХАРЛАМОВА Ю.</v>
      </c>
      <c r="D21" s="3">
        <f>IF(B21="","",VLOOKUP(B21,'Список уч-ов'!$A:$K,5,FALSE))</f>
        <v>502</v>
      </c>
      <c r="E21" s="263" t="str">
        <f>IF(B21="","",VLOOKUP(B21,'Список уч-ов'!$A:$K,7,FALSE))</f>
        <v>г. Москва</v>
      </c>
      <c r="F21" s="6">
        <v>136</v>
      </c>
      <c r="G21" s="128" t="str">
        <f>IF(F21="","",VLOOKUP(F21,'Список уч-ов'!$A:$K,11,FALSE))</f>
        <v>ШОХОВА Н.</v>
      </c>
      <c r="H21" s="3">
        <f>IF(F21="","",VLOOKUP(F21,'Список уч-ов'!$A:$K,5,FALSE))</f>
        <v>626</v>
      </c>
      <c r="I21" s="263" t="str">
        <f>IF(F21="","",VLOOKUP(F21,'Список уч-ов'!$A:$K,7,FALSE))</f>
        <v>г. Москва</v>
      </c>
      <c r="J21" s="128" t="str">
        <f t="shared" si="0"/>
        <v>г. Москва</v>
      </c>
      <c r="K21" s="424">
        <f t="shared" si="1"/>
        <v>1128</v>
      </c>
    </row>
    <row r="22" spans="1:11" ht="15.75">
      <c r="A22" s="423">
        <v>21</v>
      </c>
      <c r="B22" s="6">
        <v>128</v>
      </c>
      <c r="C22" s="128" t="str">
        <f>IF(B22="","",VLOOKUP(B22,'Список уч-ов'!$A:$K,11,FALSE))</f>
        <v>ОВЧИННИКОВА О.</v>
      </c>
      <c r="D22" s="3">
        <f>IF(B22="","",VLOOKUP(B22,'Список уч-ов'!$A:$K,5,FALSE))</f>
        <v>668</v>
      </c>
      <c r="E22" s="263" t="str">
        <f>IF(B22="","",VLOOKUP(B22,'Список уч-ов'!$A:$K,7,FALSE))</f>
        <v>г.С.-Петербург</v>
      </c>
      <c r="F22" s="6">
        <v>157</v>
      </c>
      <c r="G22" s="128" t="str">
        <f>IF(F22="","",VLOOKUP(F22,'Список уч-ов'!$A:$K,11,FALSE))</f>
        <v>КОНЦУНТЕЙЛО Н.</v>
      </c>
      <c r="H22" s="3">
        <f>IF(F22="","",VLOOKUP(F22,'Список уч-ов'!$A:$K,5,FALSE))</f>
        <v>450</v>
      </c>
      <c r="I22" s="263" t="str">
        <f>IF(F22="","",VLOOKUP(F22,'Список уч-ов'!$A:$K,7,FALSE))</f>
        <v>г.С.-Петербург</v>
      </c>
      <c r="J22" s="128" t="str">
        <f t="shared" si="0"/>
        <v>г.С.-Петербург</v>
      </c>
      <c r="K22" s="424">
        <f t="shared" si="1"/>
        <v>1118</v>
      </c>
    </row>
    <row r="23" spans="1:11" ht="15.75">
      <c r="A23" s="423">
        <v>22</v>
      </c>
      <c r="B23" s="6">
        <v>141</v>
      </c>
      <c r="C23" s="128" t="str">
        <f>IF(B23="","",VLOOKUP(B23,'Список уч-ов'!$A:$K,11,FALSE))</f>
        <v>ГРЕЧИШНИКОВА К.</v>
      </c>
      <c r="D23" s="3">
        <f>IF(B23="","",VLOOKUP(B23,'Список уч-ов'!$A:$K,5,FALSE))</f>
        <v>566</v>
      </c>
      <c r="E23" s="263" t="str">
        <f>IF(B23="","",VLOOKUP(B23,'Список уч-ов'!$A:$K,7,FALSE))</f>
        <v>Челябинская обл.</v>
      </c>
      <c r="F23" s="6">
        <v>151</v>
      </c>
      <c r="G23" s="128" t="str">
        <f>IF(F23="","",VLOOKUP(F23,'Список уч-ов'!$A:$K,11,FALSE))</f>
        <v>БИКЕЕВА П.</v>
      </c>
      <c r="H23" s="3">
        <f>IF(F23="","",VLOOKUP(F23,'Список уч-ов'!$A:$K,5,FALSE))</f>
        <v>505</v>
      </c>
      <c r="I23" s="263" t="str">
        <f>IF(F23="","",VLOOKUP(F23,'Список уч-ов'!$A:$K,7,FALSE))</f>
        <v>Свердловская обл.</v>
      </c>
      <c r="J23" s="128" t="str">
        <f t="shared" si="0"/>
        <v>Челябинская обл.</v>
      </c>
      <c r="K23" s="424">
        <f t="shared" si="1"/>
        <v>1071</v>
      </c>
    </row>
    <row r="24" spans="1:11" ht="15.75">
      <c r="A24" s="159">
        <v>23</v>
      </c>
      <c r="B24" s="6">
        <v>148</v>
      </c>
      <c r="C24" s="128" t="str">
        <f>IF(B24="","",VLOOKUP(B24,'Список уч-ов'!$A:$K,11,FALSE))</f>
        <v>ОХОТНИКОВА Е.</v>
      </c>
      <c r="D24" s="3">
        <f>IF(B24="","",VLOOKUP(B24,'Список уч-ов'!$A:$K,5,FALSE))</f>
        <v>531</v>
      </c>
      <c r="E24" s="263" t="str">
        <f>IF(B24="","",VLOOKUP(B24,'Список уч-ов'!$A:$K,7,FALSE))</f>
        <v>Нижегородская обл.</v>
      </c>
      <c r="F24" s="6">
        <v>145</v>
      </c>
      <c r="G24" s="128" t="str">
        <f>IF(F24="","",VLOOKUP(F24,'Список уч-ов'!$A:$K,11,FALSE))</f>
        <v>ЗАХАРОВА О.</v>
      </c>
      <c r="H24" s="121">
        <f>IF(F24="","",VLOOKUP(F24,'Список уч-ов'!$A:$K,5,FALSE))</f>
        <v>538</v>
      </c>
      <c r="I24" s="269" t="str">
        <f>IF(F24="","",VLOOKUP(F24,'Список уч-ов'!$A:$K,7,FALSE))</f>
        <v>Нижегородская обл.</v>
      </c>
      <c r="J24" s="128" t="str">
        <f t="shared" si="0"/>
        <v>Нижегородская обл.</v>
      </c>
      <c r="K24" s="248">
        <f t="shared" si="1"/>
        <v>1069</v>
      </c>
    </row>
    <row r="25" spans="1:11" ht="15.75">
      <c r="A25" s="159">
        <v>24</v>
      </c>
      <c r="B25" s="6">
        <v>154</v>
      </c>
      <c r="C25" s="128" t="str">
        <f>IF(B25="","",VLOOKUP(B25,'Список уч-ов'!$A:$K,11,FALSE))</f>
        <v>КЛИМОЧКИНА Я.</v>
      </c>
      <c r="D25" s="3">
        <f>IF(B25="","",VLOOKUP(B25,'Список уч-ов'!$A:$K,5,FALSE))</f>
        <v>495</v>
      </c>
      <c r="E25" s="263" t="str">
        <f>IF(B25="","",VLOOKUP(B25,'Список уч-ов'!$A:$K,7,FALSE))</f>
        <v>Свердловская обл.</v>
      </c>
      <c r="F25" s="6">
        <v>144</v>
      </c>
      <c r="G25" s="128" t="str">
        <f>IF(F25="","",VLOOKUP(F25,'Список уч-ов'!$A:$K,11,FALSE))</f>
        <v>СУХОРУКОВА С.</v>
      </c>
      <c r="H25" s="3">
        <f>IF(F25="","",VLOOKUP(F25,'Список уч-ов'!$A:$K,5,FALSE))</f>
        <v>546</v>
      </c>
      <c r="I25" s="263" t="str">
        <f>IF(F25="","",VLOOKUP(F25,'Список уч-ов'!$A:$K,7,FALSE))</f>
        <v>Челябинская обл.</v>
      </c>
      <c r="J25" s="128" t="str">
        <f t="shared" si="0"/>
        <v>Челябинская обл.</v>
      </c>
      <c r="K25" s="248">
        <f t="shared" si="1"/>
        <v>1041</v>
      </c>
    </row>
    <row r="26" spans="1:11" ht="15.75">
      <c r="A26" s="159">
        <v>25</v>
      </c>
      <c r="B26" s="6">
        <v>139</v>
      </c>
      <c r="C26" s="128" t="str">
        <f>IF(B26="","",VLOOKUP(B26,'Список уч-ов'!$A:$K,11,FALSE))</f>
        <v>ВОРОБЬЕВА В.</v>
      </c>
      <c r="D26" s="3">
        <f>IF(B26="","",VLOOKUP(B26,'Список уч-ов'!$A:$K,5,FALSE))</f>
        <v>578</v>
      </c>
      <c r="E26" s="263" t="str">
        <f>IF(B26="","",VLOOKUP(B26,'Список уч-ов'!$A:$K,7,FALSE))</f>
        <v>Воронежская обл</v>
      </c>
      <c r="F26" s="6">
        <v>158</v>
      </c>
      <c r="G26" s="128" t="str">
        <f>IF(F26="","",VLOOKUP(F26,'Список уч-ов'!$A:$K,11,FALSE))</f>
        <v>БРЕДНИКОВА А.</v>
      </c>
      <c r="H26" s="3">
        <f>IF(F26="","",VLOOKUP(F26,'Список уч-ов'!$A:$K,5,FALSE))</f>
        <v>449</v>
      </c>
      <c r="I26" s="263" t="str">
        <f>IF(F26="","",VLOOKUP(F26,'Список уч-ов'!$A:$K,7,FALSE))</f>
        <v>Ярославская обл.</v>
      </c>
      <c r="J26" s="128" t="str">
        <f t="shared" si="0"/>
        <v>Воронежская обл</v>
      </c>
      <c r="K26" s="248">
        <f t="shared" si="1"/>
        <v>1027</v>
      </c>
    </row>
    <row r="27" spans="1:11" ht="15.75">
      <c r="A27" s="159">
        <v>26</v>
      </c>
      <c r="B27" s="6">
        <v>149</v>
      </c>
      <c r="C27" s="128" t="str">
        <f>IF(B27="","",VLOOKUP(B27,'Список уч-ов'!$A:$K,11,FALSE))</f>
        <v>ГУЛЕВСКАЯ Л.</v>
      </c>
      <c r="D27" s="3">
        <f>IF(B27="","",VLOOKUP(B27,'Список уч-ов'!$A:$K,5,FALSE))</f>
        <v>520</v>
      </c>
      <c r="E27" s="263" t="str">
        <f>IF(B27="","",VLOOKUP(B27,'Список уч-ов'!$A:$K,7,FALSE))</f>
        <v>Липецкая обл</v>
      </c>
      <c r="F27" s="6">
        <v>155</v>
      </c>
      <c r="G27" s="128" t="str">
        <f>IF(F27="","",VLOOKUP(F27,'Список уч-ов'!$A:$K,11,FALSE))</f>
        <v>ШАХОВА Ю.</v>
      </c>
      <c r="H27" s="3">
        <f>IF(F27="","",VLOOKUP(F27,'Список уч-ов'!$A:$K,5,FALSE))</f>
        <v>484</v>
      </c>
      <c r="I27" s="263" t="str">
        <f>IF(F27="","",VLOOKUP(F27,'Список уч-ов'!$A:$K,7,FALSE))</f>
        <v>Ростовская обл</v>
      </c>
      <c r="J27" s="128" t="str">
        <f t="shared" si="0"/>
        <v>Липецкая обл</v>
      </c>
      <c r="K27" s="248">
        <f t="shared" si="1"/>
        <v>1004</v>
      </c>
    </row>
    <row r="28" spans="1:11" ht="15.75">
      <c r="A28" s="159">
        <v>27</v>
      </c>
      <c r="B28" s="6">
        <v>153</v>
      </c>
      <c r="C28" s="128" t="str">
        <f>IF(B28="","",VLOOKUP(B28,'Список уч-ов'!$A:$K,11,FALSE))</f>
        <v>ПОПОВА Л.</v>
      </c>
      <c r="D28" s="3">
        <f>IF(B28="","",VLOOKUP(B28,'Список уч-ов'!$A:$K,5,FALSE))</f>
        <v>499</v>
      </c>
      <c r="E28" s="263" t="str">
        <f>IF(B28="","",VLOOKUP(B28,'Список уч-ов'!$A:$K,7,FALSE))</f>
        <v>Оренбургская обл</v>
      </c>
      <c r="F28" s="6">
        <v>162</v>
      </c>
      <c r="G28" s="128" t="str">
        <f>IF(F28="","",VLOOKUP(F28,'Список уч-ов'!$A:$K,11,FALSE))</f>
        <v>МОЧАЛОВА А.</v>
      </c>
      <c r="H28" s="3">
        <f>IF(F28="","",VLOOKUP(F28,'Список уч-ов'!$A:$K,5,FALSE))</f>
        <v>380</v>
      </c>
      <c r="I28" s="263" t="str">
        <f>IF(F28="","",VLOOKUP(F28,'Список уч-ов'!$A:$K,7,FALSE))</f>
        <v>Оренбургская обл</v>
      </c>
      <c r="J28" s="128" t="str">
        <f t="shared" si="0"/>
        <v>Оренбургская обл</v>
      </c>
      <c r="K28" s="248">
        <f t="shared" si="1"/>
        <v>879</v>
      </c>
    </row>
    <row r="29" spans="1:11" ht="15.75">
      <c r="A29" s="159">
        <v>28</v>
      </c>
      <c r="B29" s="6">
        <v>161</v>
      </c>
      <c r="C29" s="128" t="str">
        <f>IF(B29="","",VLOOKUP(B29,'Список уч-ов'!$A:$K,11,FALSE))</f>
        <v>КЛИМЧЕНКО В.</v>
      </c>
      <c r="D29" s="3">
        <f>IF(B29="","",VLOOKUP(B29,'Список уч-ов'!$A:$K,5,FALSE))</f>
        <v>406</v>
      </c>
      <c r="E29" s="263" t="str">
        <f>IF(B29="","",VLOOKUP(B29,'Список уч-ов'!$A:$K,7,FALSE))</f>
        <v>Карачаево-Черкес р.</v>
      </c>
      <c r="F29" s="6">
        <v>160</v>
      </c>
      <c r="G29" s="128" t="str">
        <f>IF(F29="","",VLOOKUP(F29,'Список уч-ов'!$A:$K,11,FALSE))</f>
        <v>ЛЕПКАЛОВА Е.</v>
      </c>
      <c r="H29" s="3">
        <f>IF(F29="","",VLOOKUP(F29,'Список уч-ов'!$A:$K,5,FALSE))</f>
        <v>415</v>
      </c>
      <c r="I29" s="263" t="str">
        <f>IF(F29="","",VLOOKUP(F29,'Список уч-ов'!$A:$K,7,FALSE))</f>
        <v>Ростовская обл</v>
      </c>
      <c r="J29" s="128" t="str">
        <f t="shared" si="0"/>
        <v>Ростовская обл</v>
      </c>
      <c r="K29" s="248">
        <f t="shared" si="1"/>
        <v>821</v>
      </c>
    </row>
    <row r="30" spans="1:11" ht="15.75">
      <c r="A30" s="159">
        <v>29</v>
      </c>
      <c r="B30" s="6">
        <v>163</v>
      </c>
      <c r="C30" s="128" t="str">
        <f>IF(B30="","",VLOOKUP(B30,'Список уч-ов'!$A:$K,11,FALSE))</f>
        <v>ЧЕРНОВА А.</v>
      </c>
      <c r="D30" s="3">
        <f>IF(B30="","",VLOOKUP(B30,'Список уч-ов'!$A:$K,5,FALSE))</f>
        <v>320</v>
      </c>
      <c r="E30" s="263" t="str">
        <f>IF(B30="","",VLOOKUP(B30,'Список уч-ов'!$A:$K,7,FALSE))</f>
        <v>Архангельская обл.</v>
      </c>
      <c r="F30" s="6">
        <v>156</v>
      </c>
      <c r="G30" s="128" t="str">
        <f>IF(F30="","",VLOOKUP(F30,'Список уч-ов'!$A:$K,11,FALSE))</f>
        <v>ЛЕГОСТАЕВА В.</v>
      </c>
      <c r="H30" s="3">
        <f>IF(F30="","",VLOOKUP(F30,'Список уч-ов'!$A:$K,5,FALSE))</f>
        <v>476</v>
      </c>
      <c r="I30" s="263" t="str">
        <f>IF(F30="","",VLOOKUP(F30,'Список уч-ов'!$A:$K,7,FALSE))</f>
        <v>Архангельская обл.</v>
      </c>
      <c r="J30" s="128" t="str">
        <f t="shared" si="0"/>
        <v>Архангельская обл.</v>
      </c>
      <c r="K30" s="248">
        <f t="shared" si="1"/>
        <v>796</v>
      </c>
    </row>
    <row r="31" spans="1:11" ht="15.75">
      <c r="A31" s="159">
        <v>30</v>
      </c>
      <c r="B31" s="6"/>
      <c r="C31" s="128">
        <f>IF(B31="","",VLOOKUP(B31,'Список уч-ов'!$A:$K,11,FALSE))</f>
      </c>
      <c r="D31" s="3">
        <f>IF(B31="","",VLOOKUP(B31,'Список уч-ов'!$A:$K,5,FALSE))</f>
      </c>
      <c r="E31" s="263">
        <f>IF(B31="","",VLOOKUP(B31,'Список уч-ов'!$A:$K,7,FALSE))</f>
      </c>
      <c r="F31" s="6"/>
      <c r="G31" s="128">
        <f>IF(F31="","",VLOOKUP(F31,'Список уч-ов'!$A:$K,11,FALSE))</f>
      </c>
      <c r="H31" s="3">
        <f>IF(F31="","",VLOOKUP(F31,'Список уч-ов'!$A:$K,5,FALSE))</f>
      </c>
      <c r="I31" s="263">
        <f>IF(F31="","",VLOOKUP(F31,'Список уч-ов'!$A:$K,7,FALSE))</f>
      </c>
      <c r="J31" s="128">
        <f t="shared" si="0"/>
      </c>
      <c r="K31" s="248">
        <f t="shared" si="1"/>
      </c>
    </row>
    <row r="32" spans="1:11" ht="15.75">
      <c r="A32" s="159">
        <v>31</v>
      </c>
      <c r="B32" s="6"/>
      <c r="C32" s="128">
        <f>IF(B32="","",VLOOKUP(B32,'Список уч-ов'!$A:$K,11,FALSE))</f>
      </c>
      <c r="D32" s="3">
        <f>IF(B32="","",VLOOKUP(B32,'Список уч-ов'!$A:$K,5,FALSE))</f>
      </c>
      <c r="E32" s="263">
        <f>IF(B32="","",VLOOKUP(B32,'Список уч-ов'!$A:$K,7,FALSE))</f>
      </c>
      <c r="F32" s="6"/>
      <c r="G32" s="128">
        <f>IF(F32="","",VLOOKUP(F32,'Список уч-ов'!$A:$K,11,FALSE))</f>
      </c>
      <c r="H32" s="3">
        <f>IF(F32="","",VLOOKUP(F32,'Список уч-ов'!$A:$K,5,FALSE))</f>
      </c>
      <c r="I32" s="263">
        <f>IF(F32="","",VLOOKUP(F32,'Список уч-ов'!$A:$K,7,FALSE))</f>
      </c>
      <c r="J32" s="128">
        <f t="shared" si="0"/>
      </c>
      <c r="K32" s="248">
        <f t="shared" si="1"/>
      </c>
    </row>
    <row r="33" spans="1:11" ht="16.5" thickBot="1">
      <c r="A33" s="161">
        <v>32</v>
      </c>
      <c r="B33" s="162">
        <v>0</v>
      </c>
      <c r="C33" s="255" t="s">
        <v>154</v>
      </c>
      <c r="D33" s="163"/>
      <c r="E33" s="268"/>
      <c r="F33" s="162"/>
      <c r="G33" s="164"/>
      <c r="H33" s="163"/>
      <c r="I33" s="268"/>
      <c r="J33" s="164"/>
      <c r="K33" s="258"/>
    </row>
    <row r="34" ht="15.75" thickTop="1"/>
  </sheetData>
  <sheetProtection/>
  <printOptions horizontalCentered="1" verticalCentered="1"/>
  <pageMargins left="0.7874015748031497" right="0.7874015748031497" top="0.5905511811023623" bottom="0.1968503937007874" header="0.1968503937007874" footer="0.5118110236220472"/>
  <pageSetup horizontalDpi="600" verticalDpi="600" orientation="landscape" paperSize="9" r:id="rId1"/>
  <headerFooter alignWithMargins="0">
    <oddHeader>&amp;C&amp;"Times New Roman,полужирный курсив"&amp;12ПАРЫ ДЕВУШЕК.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66"/>
  <sheetViews>
    <sheetView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M14" sqref="M14"/>
    </sheetView>
  </sheetViews>
  <sheetFormatPr defaultColWidth="9.00390625" defaultRowHeight="12.75" outlineLevelRow="1"/>
  <cols>
    <col min="1" max="1" width="3.75390625" style="4" customWidth="1"/>
    <col min="2" max="2" width="4.125" style="7" customWidth="1"/>
    <col min="3" max="3" width="17.75390625" style="9" customWidth="1"/>
    <col min="4" max="4" width="7.25390625" style="2" customWidth="1"/>
    <col min="5" max="5" width="17.75390625" style="5" customWidth="1"/>
    <col min="6" max="6" width="4.125" style="7" customWidth="1"/>
    <col min="7" max="7" width="17.75390625" style="9" customWidth="1"/>
    <col min="8" max="8" width="7.25390625" style="2" customWidth="1"/>
    <col min="9" max="9" width="17.75390625" style="5" customWidth="1"/>
    <col min="10" max="10" width="18.75390625" style="1" customWidth="1"/>
    <col min="11" max="11" width="16.00390625" style="8" customWidth="1"/>
    <col min="12" max="16384" width="9.125" style="2" customWidth="1"/>
  </cols>
  <sheetData>
    <row r="1" spans="1:11" s="153" customFormat="1" ht="21" customHeight="1" thickBot="1">
      <c r="A1" s="168"/>
      <c r="B1" s="169"/>
      <c r="C1" s="484" t="s">
        <v>16</v>
      </c>
      <c r="D1" s="484"/>
      <c r="E1" s="485"/>
      <c r="F1" s="170"/>
      <c r="G1" s="484" t="s">
        <v>17</v>
      </c>
      <c r="H1" s="484"/>
      <c r="I1" s="485"/>
      <c r="J1" s="166"/>
      <c r="K1" s="165"/>
    </row>
    <row r="2" spans="1:11" ht="21.75" thickTop="1">
      <c r="A2" s="154" t="s">
        <v>0</v>
      </c>
      <c r="B2" s="155" t="s">
        <v>8</v>
      </c>
      <c r="C2" s="156" t="s">
        <v>1</v>
      </c>
      <c r="D2" s="157" t="s">
        <v>3</v>
      </c>
      <c r="E2" s="157" t="s">
        <v>144</v>
      </c>
      <c r="F2" s="155" t="s">
        <v>8</v>
      </c>
      <c r="G2" s="156" t="s">
        <v>1</v>
      </c>
      <c r="H2" s="157" t="s">
        <v>3</v>
      </c>
      <c r="I2" s="157" t="s">
        <v>144</v>
      </c>
      <c r="J2" s="167" t="s">
        <v>152</v>
      </c>
      <c r="K2" s="158" t="s">
        <v>4</v>
      </c>
    </row>
    <row r="3" spans="1:11" ht="15" customHeight="1">
      <c r="A3" s="159">
        <v>1</v>
      </c>
      <c r="B3" s="6">
        <v>2</v>
      </c>
      <c r="C3" s="128" t="str">
        <f>IF(B3="","",VLOOKUP(B3,'Список уч-ов'!$A:$K,11,FALSE))</f>
        <v>ГАДИЕВ В.</v>
      </c>
      <c r="D3" s="272">
        <f>IF(B3="","",VLOOKUP(B3,'Список уч-ов'!$A:$K,5,FALSE))</f>
        <v>1026</v>
      </c>
      <c r="E3" s="263" t="str">
        <f>IF(B3="","",VLOOKUP(B3,'Список уч-ов'!$A:$K,7,FALSE))</f>
        <v>Оренбургская обл</v>
      </c>
      <c r="F3" s="6">
        <v>102</v>
      </c>
      <c r="G3" s="128" t="str">
        <f>IF(F3="","",VLOOKUP(F3,'Список уч-ов'!$A:$K,11,FALSE))</f>
        <v>ГОЛУБЕВА А.</v>
      </c>
      <c r="H3" s="272">
        <f>IF(F3="","",VLOOKUP(F3,'Список уч-ов'!$A:$K,5,FALSE))</f>
        <v>985</v>
      </c>
      <c r="I3" s="263" t="str">
        <f>IF(F3="","",VLOOKUP(F3,'Список уч-ов'!$A:$K,6,FALSE))</f>
        <v>Москва</v>
      </c>
      <c r="J3" s="128" t="str">
        <f aca="true" t="shared" si="0" ref="J3:J34">E3</f>
        <v>Оренбургская обл</v>
      </c>
      <c r="K3" s="248">
        <f aca="true" t="shared" si="1" ref="K3:K34">IF(D3="","",H3+D3)</f>
        <v>2011</v>
      </c>
    </row>
    <row r="4" spans="1:11" ht="15" customHeight="1" thickBot="1">
      <c r="A4" s="160">
        <v>2</v>
      </c>
      <c r="B4" s="108">
        <v>7</v>
      </c>
      <c r="C4" s="131" t="str">
        <f>IF(B4="","",VLOOKUP(B4,'Список уч-ов'!$A:$K,11,FALSE))</f>
        <v>ШАМИН И.</v>
      </c>
      <c r="D4" s="273">
        <f>IF(B4="","",VLOOKUP(B4,'Список уч-ов'!$A:$K,5,FALSE))</f>
        <v>944</v>
      </c>
      <c r="E4" s="266" t="str">
        <f>IF(B4="","",VLOOKUP(B4,'Список уч-ов'!$A:$K,7,FALSE))</f>
        <v>Свердловская обл</v>
      </c>
      <c r="F4" s="108">
        <v>104</v>
      </c>
      <c r="G4" s="129" t="str">
        <f>IF(F4="","",VLOOKUP(F4,'Список уч-ов'!$A:$K,11,FALSE))</f>
        <v>БЛАЖКО А.</v>
      </c>
      <c r="H4" s="277">
        <f>IF(F4="","",VLOOKUP(F4,'Список уч-ов'!$A:$K,5,FALSE))</f>
        <v>929</v>
      </c>
      <c r="I4" s="264" t="str">
        <f>IF(F4="","",VLOOKUP(F4,'Список уч-ов'!$A:$K,6,FALSE))</f>
        <v>Москва</v>
      </c>
      <c r="J4" s="129" t="str">
        <f t="shared" si="0"/>
        <v>Свердловская обл</v>
      </c>
      <c r="K4" s="249">
        <f t="shared" si="1"/>
        <v>1873</v>
      </c>
    </row>
    <row r="5" spans="1:11" ht="15" customHeight="1" thickTop="1">
      <c r="A5" s="159">
        <v>3</v>
      </c>
      <c r="B5" s="109">
        <v>13</v>
      </c>
      <c r="C5" s="132" t="str">
        <f>IF(B5="","",VLOOKUP(B5,'Список уч-ов'!$A:$K,11,FALSE))</f>
        <v>ГРИШЕНИН Д.</v>
      </c>
      <c r="D5" s="274">
        <f>IF(B5="","",VLOOKUP(B5,'Список уч-ов'!$A:$K,5,FALSE))</f>
        <v>848</v>
      </c>
      <c r="E5" s="267" t="str">
        <f>IF(B5="","",VLOOKUP(B5,'Список уч-ов'!$A:$K,7,FALSE))</f>
        <v>г. Москва</v>
      </c>
      <c r="F5" s="109">
        <v>101</v>
      </c>
      <c r="G5" s="130" t="str">
        <f>IF(F5="","",VLOOKUP(F5,'Список уч-ов'!$A:$K,11,FALSE))</f>
        <v>РЯБОВА Т.</v>
      </c>
      <c r="H5" s="278">
        <f>IF(F5="","",VLOOKUP(F5,'Список уч-ов'!$A:$K,5,FALSE))</f>
        <v>1017</v>
      </c>
      <c r="I5" s="265" t="str">
        <f>IF(F5="","",VLOOKUP(F5,'Список уч-ов'!$A:$K,6,FALSE))</f>
        <v>Москва</v>
      </c>
      <c r="J5" s="130" t="str">
        <f t="shared" si="0"/>
        <v>г. Москва</v>
      </c>
      <c r="K5" s="250">
        <f t="shared" si="1"/>
        <v>1865</v>
      </c>
    </row>
    <row r="6" spans="1:11" ht="15" customHeight="1" thickBot="1">
      <c r="A6" s="160">
        <v>4</v>
      </c>
      <c r="B6" s="107">
        <v>1</v>
      </c>
      <c r="C6" s="131" t="str">
        <f>IF(B6="","",VLOOKUP(B6,'Список уч-ов'!$A:$K,11,FALSE))</f>
        <v>ЖЕЛУБЕНКОВ А.</v>
      </c>
      <c r="D6" s="273">
        <f>IF(B6="","",VLOOKUP(B6,'Список уч-ов'!$A:$K,5,FALSE))</f>
        <v>1043</v>
      </c>
      <c r="E6" s="266" t="str">
        <f>IF(B6="","",VLOOKUP(B6,'Список уч-ов'!$A:$K,7,FALSE))</f>
        <v>Московская обл.</v>
      </c>
      <c r="F6" s="107">
        <v>109</v>
      </c>
      <c r="G6" s="131" t="str">
        <f>IF(F6="","",VLOOKUP(F6,'Список уч-ов'!$A:$K,11,FALSE))</f>
        <v>СТЕПАНОВА А.</v>
      </c>
      <c r="H6" s="273">
        <f>IF(F6="","",VLOOKUP(F6,'Список уч-ов'!$A:$K,5,FALSE))</f>
        <v>819</v>
      </c>
      <c r="I6" s="266" t="str">
        <f>IF(F6="","",VLOOKUP(F6,'Список уч-ов'!$A:$K,6,FALSE))</f>
        <v>Москва</v>
      </c>
      <c r="J6" s="131" t="str">
        <f t="shared" si="0"/>
        <v>Московская обл.</v>
      </c>
      <c r="K6" s="251">
        <f t="shared" si="1"/>
        <v>1862</v>
      </c>
    </row>
    <row r="7" spans="1:11" ht="15" customHeight="1" thickTop="1">
      <c r="A7" s="159">
        <v>5</v>
      </c>
      <c r="B7" s="106">
        <v>10</v>
      </c>
      <c r="C7" s="132" t="str">
        <f>IF(B7="","",VLOOKUP(B7,'Список уч-ов'!$A:$K,11,FALSE))</f>
        <v>ТИМОФЕЕВ Ф.</v>
      </c>
      <c r="D7" s="274">
        <f>IF(B7="","",VLOOKUP(B7,'Список уч-ов'!$A:$K,5,FALSE))</f>
        <v>911</v>
      </c>
      <c r="E7" s="267" t="str">
        <f>IF(B7="","",VLOOKUP(B7,'Список уч-ов'!$A:$K,7,FALSE))</f>
        <v>г. Москва</v>
      </c>
      <c r="F7" s="106">
        <v>106</v>
      </c>
      <c r="G7" s="132" t="str">
        <f>IF(F7="","",VLOOKUP(F7,'Список уч-ов'!$A:$K,11,FALSE))</f>
        <v>ГЛАДЫШЕВА Н.</v>
      </c>
      <c r="H7" s="274">
        <f>IF(F7="","",VLOOKUP(F7,'Список уч-ов'!$A:$K,5,FALSE))</f>
        <v>883</v>
      </c>
      <c r="I7" s="267" t="str">
        <f>IF(F7="","",VLOOKUP(F7,'Список уч-ов'!$A:$K,6,FALSE))</f>
        <v>Краснодар</v>
      </c>
      <c r="J7" s="132" t="str">
        <f t="shared" si="0"/>
        <v>г. Москва</v>
      </c>
      <c r="K7" s="252">
        <f t="shared" si="1"/>
        <v>1794</v>
      </c>
    </row>
    <row r="8" spans="1:11" ht="15" customHeight="1">
      <c r="A8" s="160">
        <v>6</v>
      </c>
      <c r="B8" s="6">
        <v>9</v>
      </c>
      <c r="C8" s="128" t="str">
        <f>IF(B8="","",VLOOKUP(B8,'Список уч-ов'!$A:$K,11,FALSE))</f>
        <v>ЩЕТИНКИН К.</v>
      </c>
      <c r="D8" s="272">
        <f>IF(B8="","",VLOOKUP(B8,'Список уч-ов'!$A:$K,5,FALSE))</f>
        <v>918</v>
      </c>
      <c r="E8" s="263" t="str">
        <f>IF(B8="","",VLOOKUP(B8,'Список уч-ов'!$A:$K,7,FALSE))</f>
        <v>Самарская обл.</v>
      </c>
      <c r="F8" s="6">
        <v>107</v>
      </c>
      <c r="G8" s="128" t="str">
        <f>IF(F8="","",VLOOKUP(F8,'Список уч-ов'!$A:$K,11,FALSE))</f>
        <v>ГРИГОРЬЕВА К.</v>
      </c>
      <c r="H8" s="272">
        <f>IF(F8="","",VLOOKUP(F8,'Список уч-ов'!$A:$K,5,FALSE))</f>
        <v>833</v>
      </c>
      <c r="I8" s="263" t="str">
        <f>IF(F8="","",VLOOKUP(F8,'Список уч-ов'!$A:$K,6,FALSE))</f>
        <v>Петрозаводск Кар.</v>
      </c>
      <c r="J8" s="128" t="str">
        <f t="shared" si="0"/>
        <v>Самарская обл.</v>
      </c>
      <c r="K8" s="248">
        <f t="shared" si="1"/>
        <v>1751</v>
      </c>
    </row>
    <row r="9" spans="1:11" ht="15" customHeight="1">
      <c r="A9" s="159">
        <v>7</v>
      </c>
      <c r="B9" s="6">
        <v>4</v>
      </c>
      <c r="C9" s="128" t="str">
        <f>IF(B9="","",VLOOKUP(B9,'Список уч-ов'!$A:$K,11,FALSE))</f>
        <v>КУИМОВ Ф.</v>
      </c>
      <c r="D9" s="275">
        <f>IF(B9="","",VLOOKUP(B9,'Список уч-ов'!$A:$K,5,FALSE))</f>
        <v>974</v>
      </c>
      <c r="E9" s="269" t="str">
        <f>IF(B9="","",VLOOKUP(B9,'Список уч-ов'!$A:$K,7,FALSE))</f>
        <v>Краснодарский кр.</v>
      </c>
      <c r="F9" s="6">
        <v>112</v>
      </c>
      <c r="G9" s="128" t="str">
        <f>IF(F9="","",VLOOKUP(F9,'Список уч-ов'!$A:$K,11,FALSE))</f>
        <v>ГУСЕВА Е.</v>
      </c>
      <c r="H9" s="272">
        <f>IF(F9="","",VLOOKUP(F9,'Список уч-ов'!$A:$K,5,FALSE))</f>
        <v>758</v>
      </c>
      <c r="I9" s="263" t="str">
        <f>IF(F9="","",VLOOKUP(F9,'Список уч-ов'!$A:$K,6,FALSE))</f>
        <v>Н.Новгород</v>
      </c>
      <c r="J9" s="128" t="str">
        <f t="shared" si="0"/>
        <v>Краснодарский кр.</v>
      </c>
      <c r="K9" s="248">
        <f t="shared" si="1"/>
        <v>1732</v>
      </c>
    </row>
    <row r="10" spans="1:11" ht="15" customHeight="1" thickBot="1">
      <c r="A10" s="160">
        <v>8</v>
      </c>
      <c r="B10" s="107">
        <v>20</v>
      </c>
      <c r="C10" s="131" t="str">
        <f>IF(B10="","",VLOOKUP(B10,'Список уч-ов'!$A:$K,11,FALSE))</f>
        <v>СЕМЕРИКОВ К.</v>
      </c>
      <c r="D10" s="273">
        <f>IF(B10="","",VLOOKUP(B10,'Список уч-ов'!$A:$K,5,FALSE))</f>
        <v>752</v>
      </c>
      <c r="E10" s="266" t="str">
        <f>IF(B10="","",VLOOKUP(B10,'Список уч-ов'!$A:$K,7,FALSE))</f>
        <v>Самарская обл.</v>
      </c>
      <c r="F10" s="107">
        <v>103</v>
      </c>
      <c r="G10" s="131" t="str">
        <f>IF(F10="","",VLOOKUP(F10,'Список уч-ов'!$A:$K,11,FALSE))</f>
        <v>КОЦЮР В.</v>
      </c>
      <c r="H10" s="273">
        <f>IF(F10="","",VLOOKUP(F10,'Список уч-ов'!$A:$K,5,FALSE))</f>
        <v>931</v>
      </c>
      <c r="I10" s="266" t="str">
        <f>IF(F10="","",VLOOKUP(F10,'Список уч-ов'!$A:$K,6,FALSE))</f>
        <v>Самара</v>
      </c>
      <c r="J10" s="131" t="str">
        <f t="shared" si="0"/>
        <v>Самарская обл.</v>
      </c>
      <c r="K10" s="251">
        <f t="shared" si="1"/>
        <v>1683</v>
      </c>
    </row>
    <row r="11" spans="1:11" ht="15" customHeight="1" thickTop="1">
      <c r="A11" s="159">
        <v>9</v>
      </c>
      <c r="B11" s="106">
        <v>5</v>
      </c>
      <c r="C11" s="132" t="str">
        <f>IF(B11="","",VLOOKUP(B11,'Список уч-ов'!$A:$K,11,FALSE))</f>
        <v>БЕЛИКОВ М.</v>
      </c>
      <c r="D11" s="274">
        <f>IF(B11="","",VLOOKUP(B11,'Список уч-ов'!$A:$K,5,FALSE))</f>
        <v>960</v>
      </c>
      <c r="E11" s="267" t="str">
        <f>IF(B11="","",VLOOKUP(B11,'Список уч-ов'!$A:$K,7,FALSE))</f>
        <v>Самарская обл.</v>
      </c>
      <c r="F11" s="106">
        <v>121</v>
      </c>
      <c r="G11" s="132" t="str">
        <f>IF(F11="","",VLOOKUP(F11,'Список уч-ов'!$A:$K,11,FALSE))</f>
        <v>ДЕМЬЯНОВА Ю.</v>
      </c>
      <c r="H11" s="274">
        <f>IF(F11="","",VLOOKUP(F11,'Список уч-ов'!$A:$K,5,FALSE))</f>
        <v>710</v>
      </c>
      <c r="I11" s="267" t="str">
        <f>IF(F11="","",VLOOKUP(F11,'Список уч-ов'!$A:$K,6,FALSE))</f>
        <v>Пенза</v>
      </c>
      <c r="J11" s="132" t="str">
        <f t="shared" si="0"/>
        <v>Самарская обл.</v>
      </c>
      <c r="K11" s="252">
        <f t="shared" si="1"/>
        <v>1670</v>
      </c>
    </row>
    <row r="12" spans="1:11" ht="15" customHeight="1">
      <c r="A12" s="160">
        <v>10</v>
      </c>
      <c r="B12" s="6">
        <v>11</v>
      </c>
      <c r="C12" s="128" t="str">
        <f>IF(B12="","",VLOOKUP(B12,'Список уч-ов'!$A:$K,11,FALSE))</f>
        <v>ПЕТУХОВ А.</v>
      </c>
      <c r="D12" s="272">
        <f>IF(B12="","",VLOOKUP(B12,'Список уч-ов'!$A:$K,5,FALSE))</f>
        <v>870</v>
      </c>
      <c r="E12" s="263" t="str">
        <f>IF(B12="","",VLOOKUP(B12,'Список уч-ов'!$A:$K,7,FALSE))</f>
        <v>Краснодарский кр.</v>
      </c>
      <c r="F12" s="6">
        <v>111</v>
      </c>
      <c r="G12" s="128" t="str">
        <f>IF(F12="","",VLOOKUP(F12,'Список уч-ов'!$A:$K,11,FALSE))</f>
        <v>ПОДНОСОВА Е.</v>
      </c>
      <c r="H12" s="272">
        <f>IF(F12="","",VLOOKUP(F12,'Список уч-ов'!$A:$K,5,FALSE))</f>
        <v>759</v>
      </c>
      <c r="I12" s="263" t="str">
        <f>IF(F12="","",VLOOKUP(F12,'Список уч-ов'!$A:$K,6,FALSE))</f>
        <v>Краснодар</v>
      </c>
      <c r="J12" s="128" t="str">
        <f t="shared" si="0"/>
        <v>Краснодарский кр.</v>
      </c>
      <c r="K12" s="248">
        <f t="shared" si="1"/>
        <v>1629</v>
      </c>
    </row>
    <row r="13" spans="1:11" ht="15" customHeight="1">
      <c r="A13" s="159">
        <v>11</v>
      </c>
      <c r="B13" s="6">
        <v>18</v>
      </c>
      <c r="C13" s="128" t="str">
        <f>IF(B13="","",VLOOKUP(B13,'Список уч-ов'!$A:$K,11,FALSE))</f>
        <v>ГРУЗДОВ Е.</v>
      </c>
      <c r="D13" s="276">
        <f>IF(B13="","",VLOOKUP(B13,'Список уч-ов'!$A:$K,5,FALSE))</f>
        <v>806</v>
      </c>
      <c r="E13" s="271" t="str">
        <f>IF(B13="","",VLOOKUP(B13,'Список уч-ов'!$A:$K,6,FALSE))</f>
        <v>Петрозаводск</v>
      </c>
      <c r="F13" s="6">
        <v>110</v>
      </c>
      <c r="G13" s="128" t="str">
        <f>IF(F13="","",VLOOKUP(F13,'Список уч-ов'!$A:$K,11,FALSE))</f>
        <v>ЛЕБЕДЕВА В.</v>
      </c>
      <c r="H13" s="275">
        <f>IF(F13="","",VLOOKUP(F13,'Список уч-ов'!$A:$K,5,FALSE))</f>
        <v>819</v>
      </c>
      <c r="I13" s="269" t="str">
        <f>IF(F13="","",VLOOKUP(F13,'Список уч-ов'!$A:$K,6,FALSE))</f>
        <v>Казань  Тат.</v>
      </c>
      <c r="J13" s="128" t="str">
        <f t="shared" si="0"/>
        <v>Петрозаводск</v>
      </c>
      <c r="K13" s="248">
        <f t="shared" si="1"/>
        <v>1625</v>
      </c>
    </row>
    <row r="14" spans="1:11" ht="15" customHeight="1">
      <c r="A14" s="160">
        <v>12</v>
      </c>
      <c r="B14" s="6">
        <v>28</v>
      </c>
      <c r="C14" s="128" t="str">
        <f>IF(B14="","",VLOOKUP(B14,'Список уч-ов'!$A:$K,11,FALSE))</f>
        <v>КРЕГЕЛЬ Д.</v>
      </c>
      <c r="D14" s="272">
        <f>IF(B14="","",VLOOKUP(B14,'Список уч-ов'!$A:$K,5,FALSE))</f>
        <v>697</v>
      </c>
      <c r="E14" s="263" t="str">
        <f>IF(B14="","",VLOOKUP(B14,'Список уч-ов'!$A:$K,7,FALSE))</f>
        <v>г. Москва</v>
      </c>
      <c r="F14" s="6">
        <v>105</v>
      </c>
      <c r="G14" s="128" t="str">
        <f>IF(F14="","",VLOOKUP(F14,'Список уч-ов'!$A:$K,11,FALSE))</f>
        <v>ИВАХИНА Т.</v>
      </c>
      <c r="H14" s="272">
        <f>IF(F14="","",VLOOKUP(F14,'Список уч-ов'!$A:$K,5,FALSE))</f>
        <v>918</v>
      </c>
      <c r="I14" s="263" t="str">
        <f>IF(F14="","",VLOOKUP(F14,'Список уч-ов'!$A:$K,6,FALSE))</f>
        <v>Благовещенск</v>
      </c>
      <c r="J14" s="128" t="str">
        <f t="shared" si="0"/>
        <v>г. Москва</v>
      </c>
      <c r="K14" s="248">
        <f t="shared" si="1"/>
        <v>1615</v>
      </c>
    </row>
    <row r="15" spans="1:11" ht="15" customHeight="1">
      <c r="A15" s="159">
        <v>13</v>
      </c>
      <c r="B15" s="6">
        <v>8</v>
      </c>
      <c r="C15" s="128" t="str">
        <f>IF(B15="","",VLOOKUP(B15,'Список уч-ов'!$A:$K,11,FALSE))</f>
        <v>ЦЫБИН А.</v>
      </c>
      <c r="D15" s="272">
        <f>IF(B15="","",VLOOKUP(B15,'Список уч-ов'!$A:$K,5,FALSE))</f>
        <v>931</v>
      </c>
      <c r="E15" s="263" t="str">
        <f>IF(B15="","",VLOOKUP(B15,'Список уч-ов'!$A:$K,7,FALSE))</f>
        <v>г. С.-Петербург</v>
      </c>
      <c r="F15" s="6">
        <v>132</v>
      </c>
      <c r="G15" s="128" t="str">
        <f>IF(F15="","",VLOOKUP(F15,'Список уч-ов'!$A:$K,11,FALSE))</f>
        <v>ОСЕТРИНА Е.</v>
      </c>
      <c r="H15" s="272">
        <f>IF(F15="","",VLOOKUP(F15,'Список уч-ов'!$A:$K,5,FALSE))</f>
        <v>653</v>
      </c>
      <c r="I15" s="263" t="str">
        <f>IF(F15="","",VLOOKUP(F15,'Список уч-ов'!$A:$K,6,FALSE))</f>
        <v>Казань</v>
      </c>
      <c r="J15" s="128" t="str">
        <f t="shared" si="0"/>
        <v>г. С.-Петербург</v>
      </c>
      <c r="K15" s="248">
        <f t="shared" si="1"/>
        <v>1584</v>
      </c>
    </row>
    <row r="16" spans="1:11" ht="15" customHeight="1">
      <c r="A16" s="160">
        <v>14</v>
      </c>
      <c r="B16" s="6">
        <v>12</v>
      </c>
      <c r="C16" s="128" t="str">
        <f>IF(B16="","",VLOOKUP(B16,'Список уч-ов'!$A:$K,11,FALSE))</f>
        <v>ВОРОБЬЕВ К.</v>
      </c>
      <c r="D16" s="272">
        <f>IF(B16="","",VLOOKUP(B16,'Список уч-ов'!$A:$K,5,FALSE))</f>
        <v>854</v>
      </c>
      <c r="E16" s="263" t="str">
        <f>IF(B16="","",VLOOKUP(B16,'Список уч-ов'!$A:$K,7,FALSE))</f>
        <v>Архангельская обл</v>
      </c>
      <c r="F16" s="6">
        <v>118</v>
      </c>
      <c r="G16" s="128" t="str">
        <f>IF(F16="","",VLOOKUP(F16,'Список уч-ов'!$A:$K,11,FALSE))</f>
        <v>СОФРОНОВА  .</v>
      </c>
      <c r="H16" s="272">
        <f>IF(F16="","",VLOOKUP(F16,'Список уч-ов'!$A:$K,5,FALSE))</f>
        <v>721</v>
      </c>
      <c r="I16" s="263" t="str">
        <f>IF(F16="","",VLOOKUP(F16,'Список уч-ов'!$A:$K,6,FALSE))</f>
        <v>С.-Петербург</v>
      </c>
      <c r="J16" s="128" t="str">
        <f t="shared" si="0"/>
        <v>Архангельская обл</v>
      </c>
      <c r="K16" s="248">
        <f t="shared" si="1"/>
        <v>1575</v>
      </c>
    </row>
    <row r="17" spans="1:11" ht="15" customHeight="1">
      <c r="A17" s="159">
        <v>15</v>
      </c>
      <c r="B17" s="6">
        <v>17</v>
      </c>
      <c r="C17" s="128" t="str">
        <f>IF(B17="","",VLOOKUP(B17,'Список уч-ов'!$A:$K,11,FALSE))</f>
        <v>ШАТАЛКИН М.</v>
      </c>
      <c r="D17" s="272">
        <f>IF(B17="","",VLOOKUP(B17,'Список уч-ов'!$A:$K,5,FALSE))</f>
        <v>812</v>
      </c>
      <c r="E17" s="263" t="str">
        <f>IF(B17="","",VLOOKUP(B17,'Список уч-ов'!$A:$K,7,FALSE))</f>
        <v>Оренбургская обл</v>
      </c>
      <c r="F17" s="6">
        <v>114</v>
      </c>
      <c r="G17" s="128" t="str">
        <f>IF(F17="","",VLOOKUP(F17,'Список уч-ов'!$A:$K,11,FALSE))</f>
        <v>ЕФИМОВА К.</v>
      </c>
      <c r="H17" s="272">
        <f>IF(F17="","",VLOOKUP(F17,'Список уч-ов'!$A:$K,5,FALSE))</f>
        <v>730</v>
      </c>
      <c r="I17" s="263" t="str">
        <f>IF(F17="","",VLOOKUP(F17,'Список уч-ов'!$A:$K,6,FALSE))</f>
        <v>Чебоксары  Чув.</v>
      </c>
      <c r="J17" s="128" t="str">
        <f t="shared" si="0"/>
        <v>Оренбургская обл</v>
      </c>
      <c r="K17" s="248">
        <f t="shared" si="1"/>
        <v>1542</v>
      </c>
    </row>
    <row r="18" spans="1:11" ht="15" customHeight="1" thickBot="1">
      <c r="A18" s="160">
        <v>16</v>
      </c>
      <c r="B18" s="107">
        <v>16</v>
      </c>
      <c r="C18" s="131" t="str">
        <f>IF(B18="","",VLOOKUP(B18,'Список уч-ов'!$A:$K,11,FALSE))</f>
        <v>ЕЛИЗАРОВ С.</v>
      </c>
      <c r="D18" s="273">
        <f>IF(B18="","",VLOOKUP(B18,'Список уч-ов'!$A:$K,5,FALSE))</f>
        <v>841</v>
      </c>
      <c r="E18" s="266" t="str">
        <f>IF(B18="","",VLOOKUP(B18,'Список уч-ов'!$A:$K,7,FALSE))</f>
        <v>г. Москва</v>
      </c>
      <c r="F18" s="107">
        <v>123</v>
      </c>
      <c r="G18" s="131" t="str">
        <f>IF(F18="","",VLOOKUP(F18,'Список уч-ов'!$A:$K,11,FALSE))</f>
        <v>МОЗЯКИНА Н.</v>
      </c>
      <c r="H18" s="273">
        <f>IF(F18="","",VLOOKUP(F18,'Список уч-ов'!$A:$K,5,FALSE))</f>
        <v>695</v>
      </c>
      <c r="I18" s="266" t="str">
        <f>IF(F18="","",VLOOKUP(F18,'Список уч-ов'!$A:$K,6,FALSE))</f>
        <v>Москва</v>
      </c>
      <c r="J18" s="131" t="str">
        <f t="shared" si="0"/>
        <v>г. Москва</v>
      </c>
      <c r="K18" s="251">
        <f t="shared" si="1"/>
        <v>1536</v>
      </c>
    </row>
    <row r="19" spans="1:11" ht="15" customHeight="1" thickTop="1">
      <c r="A19" s="159">
        <v>17</v>
      </c>
      <c r="B19" s="106">
        <v>15</v>
      </c>
      <c r="C19" s="132" t="str">
        <f>IF(B19="","",VLOOKUP(B19,'Список уч-ов'!$A:$K,11,FALSE))</f>
        <v>КОТЛЯРОВ Н.</v>
      </c>
      <c r="D19" s="274">
        <f>IF(B19="","",VLOOKUP(B19,'Список уч-ов'!$A:$K,5,FALSE))</f>
        <v>844</v>
      </c>
      <c r="E19" s="267" t="str">
        <f>IF(B19="","",VLOOKUP(B19,'Список уч-ов'!$A:$K,7,FALSE))</f>
        <v>г. С.-Петербург</v>
      </c>
      <c r="F19" s="106">
        <v>129</v>
      </c>
      <c r="G19" s="132" t="str">
        <f>IF(F19="","",VLOOKUP(F19,'Список уч-ов'!$A:$K,11,FALSE))</f>
        <v>УЛУДИНЦЕВА Е.</v>
      </c>
      <c r="H19" s="274">
        <f>IF(F19="","",VLOOKUP(F19,'Список уч-ов'!$A:$K,5,FALSE))</f>
        <v>668</v>
      </c>
      <c r="I19" s="267" t="str">
        <f>IF(F19="","",VLOOKUP(F19,'Список уч-ов'!$A:$K,6,FALSE))</f>
        <v>С.-Петербург</v>
      </c>
      <c r="J19" s="132" t="str">
        <f t="shared" si="0"/>
        <v>г. С.-Петербург</v>
      </c>
      <c r="K19" s="252">
        <f t="shared" si="1"/>
        <v>1512</v>
      </c>
    </row>
    <row r="20" spans="1:11" ht="15" customHeight="1">
      <c r="A20" s="160">
        <v>18</v>
      </c>
      <c r="B20" s="6">
        <v>19</v>
      </c>
      <c r="C20" s="128" t="str">
        <f>IF(B20="","",VLOOKUP(B20,'Список уч-ов'!$A:$K,11,FALSE))</f>
        <v>ТИМИН Е.</v>
      </c>
      <c r="D20" s="272">
        <f>IF(B20="","",VLOOKUP(B20,'Список уч-ов'!$A:$K,5,FALSE))</f>
        <v>786</v>
      </c>
      <c r="E20" s="263" t="str">
        <f>IF(B20="","",VLOOKUP(B20,'Список уч-ов'!$A:$K,7,FALSE))</f>
        <v>Оренбургская обл</v>
      </c>
      <c r="F20" s="6">
        <v>119</v>
      </c>
      <c r="G20" s="128" t="str">
        <f>IF(F20="","",VLOOKUP(F20,'Список уч-ов'!$A:$K,11,FALSE))</f>
        <v>САФИНА В.</v>
      </c>
      <c r="H20" s="272">
        <f>IF(F20="","",VLOOKUP(F20,'Список уч-ов'!$A:$K,5,FALSE))</f>
        <v>721</v>
      </c>
      <c r="I20" s="263" t="str">
        <f>IF(F20="","",VLOOKUP(F20,'Список уч-ов'!$A:$K,6,FALSE))</f>
        <v>Сорочинск Оренб.о.</v>
      </c>
      <c r="J20" s="128" t="str">
        <f t="shared" si="0"/>
        <v>Оренбургская обл</v>
      </c>
      <c r="K20" s="248">
        <f t="shared" si="1"/>
        <v>1507</v>
      </c>
    </row>
    <row r="21" spans="1:11" ht="15" customHeight="1">
      <c r="A21" s="159">
        <v>19</v>
      </c>
      <c r="B21" s="6">
        <v>36</v>
      </c>
      <c r="C21" s="128" t="str">
        <f>IF(B21="","",VLOOKUP(B21,'Список уч-ов'!$A:$K,11,FALSE))</f>
        <v>ПРОКОФЬЕВ А.</v>
      </c>
      <c r="D21" s="272">
        <f>IF(B21="","",VLOOKUP(B21,'Список уч-ов'!$A:$K,5,FALSE))</f>
        <v>657</v>
      </c>
      <c r="E21" s="263" t="str">
        <f>IF(B21="","",VLOOKUP(B21,'Список уч-ов'!$A:$K,7,FALSE))</f>
        <v>Ярославская обл.</v>
      </c>
      <c r="F21" s="6">
        <v>108</v>
      </c>
      <c r="G21" s="128" t="str">
        <f>IF(F21="","",VLOOKUP(F21,'Список уч-ов'!$A:$K,11,FALSE))</f>
        <v>ЕРМАКОВА Е.</v>
      </c>
      <c r="H21" s="272">
        <f>IF(F21="","",VLOOKUP(F21,'Список уч-ов'!$A:$K,5,FALSE))</f>
        <v>821</v>
      </c>
      <c r="I21" s="263" t="str">
        <f>IF(F21="","",VLOOKUP(F21,'Список уч-ов'!$A:$K,6,FALSE))</f>
        <v>Ярославль</v>
      </c>
      <c r="J21" s="128" t="str">
        <f t="shared" si="0"/>
        <v>Ярославская обл.</v>
      </c>
      <c r="K21" s="248">
        <f t="shared" si="1"/>
        <v>1478</v>
      </c>
    </row>
    <row r="22" spans="1:11" ht="15" customHeight="1">
      <c r="A22" s="160">
        <v>20</v>
      </c>
      <c r="B22" s="6">
        <v>21</v>
      </c>
      <c r="C22" s="128" t="str">
        <f>IF(B22="","",VLOOKUP(B22,'Список уч-ов'!$A:$K,11,FALSE))</f>
        <v>САВИНОВ М.</v>
      </c>
      <c r="D22" s="272">
        <f>IF(B22="","",VLOOKUP(B22,'Список уч-ов'!$A:$K,5,FALSE))</f>
        <v>747</v>
      </c>
      <c r="E22" s="263" t="str">
        <f>IF(B22="","",VLOOKUP(B22,'Список уч-ов'!$A:$K,7,FALSE))</f>
        <v>г. Москва</v>
      </c>
      <c r="F22" s="6">
        <v>115</v>
      </c>
      <c r="G22" s="128" t="str">
        <f>IF(F22="","",VLOOKUP(F22,'Список уч-ов'!$A:$K,11,FALSE))</f>
        <v>ЗАРЫПОВА К.</v>
      </c>
      <c r="H22" s="272">
        <f>IF(F22="","",VLOOKUP(F22,'Список уч-ов'!$A:$K,5,FALSE))</f>
        <v>729</v>
      </c>
      <c r="I22" s="263" t="str">
        <f>IF(F22="","",VLOOKUP(F22,'Список уч-ов'!$A:$K,6,FALSE))</f>
        <v>Москва</v>
      </c>
      <c r="J22" s="128" t="str">
        <f t="shared" si="0"/>
        <v>г. Москва</v>
      </c>
      <c r="K22" s="248">
        <f t="shared" si="1"/>
        <v>1476</v>
      </c>
    </row>
    <row r="23" spans="1:11" ht="15" customHeight="1">
      <c r="A23" s="159">
        <v>21</v>
      </c>
      <c r="B23" s="6">
        <v>32</v>
      </c>
      <c r="C23" s="128" t="str">
        <f>IF(B23="","",VLOOKUP(B23,'Список уч-ов'!$A:$K,11,FALSE))</f>
        <v>ЕФРОЙКИН М.</v>
      </c>
      <c r="D23" s="272">
        <f>IF(B23="","",VLOOKUP(B23,'Список уч-ов'!$A:$K,5,FALSE))</f>
        <v>685</v>
      </c>
      <c r="E23" s="263" t="str">
        <f>IF(B23="","",VLOOKUP(B23,'Список уч-ов'!$A:$K,7,FALSE))</f>
        <v>г. Москва</v>
      </c>
      <c r="F23" s="6">
        <v>113</v>
      </c>
      <c r="G23" s="128" t="str">
        <f>IF(F23="","",VLOOKUP(F23,'Список уч-ов'!$A:$K,11,FALSE))</f>
        <v>РОССИХИНА А.</v>
      </c>
      <c r="H23" s="272">
        <f>IF(F23="","",VLOOKUP(F23,'Список уч-ов'!$A:$K,5,FALSE))</f>
        <v>741</v>
      </c>
      <c r="I23" s="263" t="str">
        <f>IF(F23="","",VLOOKUP(F23,'Список уч-ов'!$A:$K,6,FALSE))</f>
        <v>Москва</v>
      </c>
      <c r="J23" s="128" t="str">
        <f t="shared" si="0"/>
        <v>г. Москва</v>
      </c>
      <c r="K23" s="248">
        <f t="shared" si="1"/>
        <v>1426</v>
      </c>
    </row>
    <row r="24" spans="1:11" ht="15" customHeight="1">
      <c r="A24" s="160">
        <v>22</v>
      </c>
      <c r="B24" s="6">
        <v>30</v>
      </c>
      <c r="C24" s="128" t="str">
        <f>IF(B24="","",VLOOKUP(B24,'Список уч-ов'!$A:$K,11,FALSE))</f>
        <v>ЖАРКО О.</v>
      </c>
      <c r="D24" s="272">
        <f>IF(B24="","",VLOOKUP(B24,'Список уч-ов'!$A:$K,5,FALSE))</f>
        <v>693</v>
      </c>
      <c r="E24" s="263" t="str">
        <f>IF(B24="","",VLOOKUP(B24,'Список уч-ов'!$A:$K,7,FALSE))</f>
        <v>Оренбургская обл</v>
      </c>
      <c r="F24" s="6">
        <v>120</v>
      </c>
      <c r="G24" s="128" t="str">
        <f>IF(F24="","",VLOOKUP(F24,'Список уч-ов'!$A:$K,11,FALSE))</f>
        <v>РОДИОНОВА М.</v>
      </c>
      <c r="H24" s="272">
        <f>IF(F24="","",VLOOKUP(F24,'Список уч-ов'!$A:$K,5,FALSE))</f>
        <v>720</v>
      </c>
      <c r="I24" s="263" t="str">
        <f>IF(F24="","",VLOOKUP(F24,'Список уч-ов'!$A:$K,6,FALSE))</f>
        <v>Москва</v>
      </c>
      <c r="J24" s="128" t="str">
        <f t="shared" si="0"/>
        <v>Оренбургская обл</v>
      </c>
      <c r="K24" s="248">
        <f t="shared" si="1"/>
        <v>1413</v>
      </c>
    </row>
    <row r="25" spans="1:11" ht="15" customHeight="1">
      <c r="A25" s="159">
        <v>23</v>
      </c>
      <c r="B25" s="6">
        <v>34</v>
      </c>
      <c r="C25" s="128" t="str">
        <f>IF(B25="","",VLOOKUP(B25,'Список уч-ов'!$A:$K,11,FALSE))</f>
        <v>ШВЕЦ К.</v>
      </c>
      <c r="D25" s="272">
        <f>IF(B25="","",VLOOKUP(B25,'Список уч-ов'!$A:$K,5,FALSE))</f>
        <v>672</v>
      </c>
      <c r="E25" s="263" t="str">
        <f>IF(B25="","",VLOOKUP(B25,'Список уч-ов'!$A:$K,7,FALSE))</f>
        <v>Оренбургская обл</v>
      </c>
      <c r="F25" s="6">
        <v>122</v>
      </c>
      <c r="G25" s="128" t="str">
        <f>IF(F25="","",VLOOKUP(F25,'Список уч-ов'!$A:$K,11,FALSE))</f>
        <v>МЕЛЬНИКОВА В.</v>
      </c>
      <c r="H25" s="272">
        <f>IF(F25="","",VLOOKUP(F25,'Список уч-ов'!$A:$K,5,FALSE))</f>
        <v>708</v>
      </c>
      <c r="I25" s="263" t="str">
        <f>IF(F25="","",VLOOKUP(F25,'Список уч-ов'!$A:$K,6,FALSE))</f>
        <v>Сорочинск Оренб.о.</v>
      </c>
      <c r="J25" s="128" t="str">
        <f t="shared" si="0"/>
        <v>Оренбургская обл</v>
      </c>
      <c r="K25" s="248">
        <f t="shared" si="1"/>
        <v>1380</v>
      </c>
    </row>
    <row r="26" spans="1:11" ht="15" customHeight="1">
      <c r="A26" s="160">
        <v>24</v>
      </c>
      <c r="B26" s="6">
        <v>24</v>
      </c>
      <c r="C26" s="128" t="str">
        <f>IF(B26="","",VLOOKUP(B26,'Список уч-ов'!$A:$K,11,FALSE))</f>
        <v>МИТРОФАНОВ И.</v>
      </c>
      <c r="D26" s="272">
        <f>IF(B26="","",VLOOKUP(B26,'Список уч-ов'!$A:$K,5,FALSE))</f>
        <v>722</v>
      </c>
      <c r="E26" s="263" t="str">
        <f>IF(B26="","",VLOOKUP(B26,'Список уч-ов'!$A:$K,7,FALSE))</f>
        <v>Московская обл.</v>
      </c>
      <c r="F26" s="6">
        <v>131</v>
      </c>
      <c r="G26" s="128" t="str">
        <f>IF(F26="","",VLOOKUP(F26,'Список уч-ов'!$A:$K,11,FALSE))</f>
        <v>ЯРОШЕВИЧ Ю.</v>
      </c>
      <c r="H26" s="272">
        <f>IF(F26="","",VLOOKUP(F26,'Список уч-ов'!$A:$K,5,FALSE))</f>
        <v>657</v>
      </c>
      <c r="I26" s="263" t="str">
        <f>IF(F26="","",VLOOKUP(F26,'Список уч-ов'!$A:$K,6,FALSE))</f>
        <v>Москва</v>
      </c>
      <c r="J26" s="128" t="str">
        <f t="shared" si="0"/>
        <v>Московская обл.</v>
      </c>
      <c r="K26" s="248">
        <f t="shared" si="1"/>
        <v>1379</v>
      </c>
    </row>
    <row r="27" spans="1:11" ht="15" customHeight="1">
      <c r="A27" s="159">
        <v>25</v>
      </c>
      <c r="B27" s="6">
        <v>26</v>
      </c>
      <c r="C27" s="128" t="str">
        <f>IF(B27="","",VLOOKUP(B27,'Список уч-ов'!$A:$K,11,FALSE))</f>
        <v>ШЕРСТЯНЫХ А.</v>
      </c>
      <c r="D27" s="272">
        <f>IF(B27="","",VLOOKUP(B27,'Список уч-ов'!$A:$K,5,FALSE))</f>
        <v>715</v>
      </c>
      <c r="E27" s="263" t="str">
        <f>IF(B27="","",VLOOKUP(B27,'Список уч-ов'!$A:$K,7,FALSE))</f>
        <v>Краснодарский кр.</v>
      </c>
      <c r="F27" s="6">
        <v>133</v>
      </c>
      <c r="G27" s="128" t="str">
        <f>IF(F27="","",VLOOKUP(F27,'Список уч-ов'!$A:$K,11,FALSE))</f>
        <v>ТИТОВА К.</v>
      </c>
      <c r="H27" s="272">
        <f>IF(F27="","",VLOOKUP(F27,'Список уч-ов'!$A:$K,5,FALSE))</f>
        <v>642</v>
      </c>
      <c r="I27" s="263" t="str">
        <f>IF(F27="","",VLOOKUP(F27,'Список уч-ов'!$A:$K,6,FALSE))</f>
        <v>Москва</v>
      </c>
      <c r="J27" s="128" t="str">
        <f t="shared" si="0"/>
        <v>Краснодарский кр.</v>
      </c>
      <c r="K27" s="248">
        <f t="shared" si="1"/>
        <v>1357</v>
      </c>
    </row>
    <row r="28" spans="1:11" ht="15" customHeight="1">
      <c r="A28" s="160">
        <v>26</v>
      </c>
      <c r="B28" s="6">
        <v>46</v>
      </c>
      <c r="C28" s="128" t="str">
        <f>IF(B28="","",VLOOKUP(B28,'Список уч-ов'!$A:$K,11,FALSE))</f>
        <v>КУСТОВ И.</v>
      </c>
      <c r="D28" s="272">
        <f>IF(B28="","",VLOOKUP(B28,'Список уч-ов'!$A:$K,5,FALSE))</f>
        <v>597</v>
      </c>
      <c r="E28" s="263" t="str">
        <f>IF(B28="","",VLOOKUP(B28,'Список уч-ов'!$A:$K,7,FALSE))</f>
        <v>Краснодарский кр.</v>
      </c>
      <c r="F28" s="6">
        <v>116</v>
      </c>
      <c r="G28" s="128" t="str">
        <f>IF(F28="","",VLOOKUP(F28,'Список уч-ов'!$A:$K,11,FALSE))</f>
        <v>НАУМОВА Е.</v>
      </c>
      <c r="H28" s="272">
        <f>IF(F28="","",VLOOKUP(F28,'Список уч-ов'!$A:$K,5,FALSE))</f>
        <v>722</v>
      </c>
      <c r="I28" s="263" t="str">
        <f>IF(F28="","",VLOOKUP(F28,'Список уч-ов'!$A:$K,6,FALSE))</f>
        <v>Краснодар</v>
      </c>
      <c r="J28" s="128" t="str">
        <f t="shared" si="0"/>
        <v>Краснодарский кр.</v>
      </c>
      <c r="K28" s="248">
        <f t="shared" si="1"/>
        <v>1319</v>
      </c>
    </row>
    <row r="29" spans="1:11" ht="15" customHeight="1">
      <c r="A29" s="159">
        <v>27</v>
      </c>
      <c r="B29" s="6">
        <v>35</v>
      </c>
      <c r="C29" s="128" t="str">
        <f>IF(B29="","",VLOOKUP(B29,'Список уч-ов'!$A:$K,11,FALSE))</f>
        <v>ЕВГЛЕВСКИЙ Г.</v>
      </c>
      <c r="D29" s="272">
        <f>IF(B29="","",VLOOKUP(B29,'Список уч-ов'!$A:$K,5,FALSE))</f>
        <v>667</v>
      </c>
      <c r="E29" s="263" t="str">
        <f>IF(B29="","",VLOOKUP(B29,'Список уч-ов'!$A:$K,7,FALSE))</f>
        <v>г. Москва</v>
      </c>
      <c r="F29" s="6">
        <v>136</v>
      </c>
      <c r="G29" s="128" t="str">
        <f>IF(F29="","",VLOOKUP(F29,'Список уч-ов'!$A:$K,11,FALSE))</f>
        <v>ШОХОВА Н.</v>
      </c>
      <c r="H29" s="272">
        <f>IF(F29="","",VLOOKUP(F29,'Список уч-ов'!$A:$K,5,FALSE))</f>
        <v>626</v>
      </c>
      <c r="I29" s="263" t="str">
        <f>IF(F29="","",VLOOKUP(F29,'Список уч-ов'!$A:$K,6,FALSE))</f>
        <v>Москва</v>
      </c>
      <c r="J29" s="128" t="str">
        <f t="shared" si="0"/>
        <v>г. Москва</v>
      </c>
      <c r="K29" s="248">
        <f t="shared" si="1"/>
        <v>1293</v>
      </c>
    </row>
    <row r="30" spans="1:11" ht="15" customHeight="1">
      <c r="A30" s="160">
        <v>28</v>
      </c>
      <c r="B30" s="6">
        <v>22</v>
      </c>
      <c r="C30" s="128" t="str">
        <f>IF(B30="","",VLOOKUP(B30,'Список уч-ов'!$A:$K,11,FALSE))</f>
        <v>ТИМОШИН Б.</v>
      </c>
      <c r="D30" s="272">
        <f>IF(B30="","",VLOOKUP(B30,'Список уч-ов'!$A:$K,5,FALSE))</f>
        <v>742</v>
      </c>
      <c r="E30" s="263" t="str">
        <f>IF(B30="","",VLOOKUP(B30,'Список уч-ов'!$A:$K,7,FALSE))</f>
        <v>г. Москва</v>
      </c>
      <c r="F30" s="6">
        <v>144</v>
      </c>
      <c r="G30" s="128" t="str">
        <f>IF(F30="","",VLOOKUP(F30,'Список уч-ов'!$A:$K,11,FALSE))</f>
        <v>СУХОРУКОВА С.</v>
      </c>
      <c r="H30" s="272">
        <f>IF(F30="","",VLOOKUP(F30,'Список уч-ов'!$A:$K,5,FALSE))</f>
        <v>546</v>
      </c>
      <c r="I30" s="263" t="str">
        <f>IF(F30="","",VLOOKUP(F30,'Список уч-ов'!$A:$K,6,FALSE))</f>
        <v>Челябинск</v>
      </c>
      <c r="J30" s="128" t="str">
        <f t="shared" si="0"/>
        <v>г. Москва</v>
      </c>
      <c r="K30" s="248">
        <f t="shared" si="1"/>
        <v>1288</v>
      </c>
    </row>
    <row r="31" spans="1:11" ht="15" customHeight="1">
      <c r="A31" s="159">
        <v>29</v>
      </c>
      <c r="B31" s="6">
        <v>49</v>
      </c>
      <c r="C31" s="128" t="str">
        <f>IF(B31="","",VLOOKUP(B31,'Список уч-ов'!$A:$K,11,FALSE))</f>
        <v>МУХОРТОВ А.</v>
      </c>
      <c r="D31" s="272">
        <f>IF(B31="","",VLOOKUP(B31,'Список уч-ов'!$A:$K,5,FALSE))</f>
        <v>580</v>
      </c>
      <c r="E31" s="263" t="str">
        <f>IF(B31="","",VLOOKUP(B31,'Список уч-ов'!$A:$K,7,FALSE))</f>
        <v>Амурская обл </v>
      </c>
      <c r="F31" s="6">
        <v>125</v>
      </c>
      <c r="G31" s="128" t="str">
        <f>IF(F31="","",VLOOKUP(F31,'Список уч-ов'!$A:$K,11,FALSE))</f>
        <v>ХЛЫЗОВА Е.</v>
      </c>
      <c r="H31" s="272">
        <f>IF(F31="","",VLOOKUP(F31,'Список уч-ов'!$A:$K,5,FALSE))</f>
        <v>684</v>
      </c>
      <c r="I31" s="263" t="str">
        <f>IF(F31="","",VLOOKUP(F31,'Список уч-ов'!$A:$K,6,FALSE))</f>
        <v>Москва</v>
      </c>
      <c r="J31" s="128" t="str">
        <f t="shared" si="0"/>
        <v>Амурская обл </v>
      </c>
      <c r="K31" s="248">
        <f t="shared" si="1"/>
        <v>1264</v>
      </c>
    </row>
    <row r="32" spans="1:11" ht="15" customHeight="1">
      <c r="A32" s="160">
        <v>30</v>
      </c>
      <c r="B32" s="6">
        <v>50</v>
      </c>
      <c r="C32" s="128" t="str">
        <f>IF(B32="","",VLOOKUP(B32,'Список уч-ов'!$A:$K,11,FALSE))</f>
        <v>РОСЛЯКОВ А.</v>
      </c>
      <c r="D32" s="272">
        <f>IF(B32="","",VLOOKUP(B32,'Список уч-ов'!$A:$K,5,FALSE))</f>
        <v>565</v>
      </c>
      <c r="E32" s="263" t="str">
        <f>IF(B32="","",VLOOKUP(B32,'Список уч-ов'!$A:$K,7,FALSE))</f>
        <v>Челябинская обл</v>
      </c>
      <c r="F32" s="6">
        <v>126</v>
      </c>
      <c r="G32" s="128" t="str">
        <f>IF(F32="","",VLOOKUP(F32,'Список уч-ов'!$A:$K,11,FALSE))</f>
        <v>КУСКОВА Д.</v>
      </c>
      <c r="H32" s="272">
        <f>IF(F32="","",VLOOKUP(F32,'Список уч-ов'!$A:$K,5,FALSE))</f>
        <v>684</v>
      </c>
      <c r="I32" s="263" t="str">
        <f>IF(F32="","",VLOOKUP(F32,'Список уч-ов'!$A:$K,6,FALSE))</f>
        <v>Екатеринбург</v>
      </c>
      <c r="J32" s="128" t="str">
        <f t="shared" si="0"/>
        <v>Челябинская обл</v>
      </c>
      <c r="K32" s="248">
        <f t="shared" si="1"/>
        <v>1249</v>
      </c>
    </row>
    <row r="33" spans="1:11" ht="15" customHeight="1" thickBot="1">
      <c r="A33" s="159">
        <v>31</v>
      </c>
      <c r="B33" s="107">
        <v>27</v>
      </c>
      <c r="C33" s="131" t="str">
        <f>IF(B33="","",VLOOKUP(B33,'Список уч-ов'!$A:$K,11,FALSE))</f>
        <v>ПОВСТЯНЫЙ П.</v>
      </c>
      <c r="D33" s="273">
        <f>IF(B33="","",VLOOKUP(B33,'Список уч-ов'!$A:$K,5,FALSE))</f>
        <v>697</v>
      </c>
      <c r="E33" s="266" t="str">
        <f>IF(B33="","",VLOOKUP(B33,'Список уч-ов'!$A:$K,7,FALSE))</f>
        <v>г. Москва</v>
      </c>
      <c r="F33" s="107">
        <v>143</v>
      </c>
      <c r="G33" s="131" t="str">
        <f>IF(F33="","",VLOOKUP(F33,'Список уч-ов'!$A:$K,11,FALSE))</f>
        <v>АНИСИМОВА А.</v>
      </c>
      <c r="H33" s="273">
        <f>IF(F33="","",VLOOKUP(F33,'Список уч-ов'!$A:$K,5,FALSE))</f>
        <v>547</v>
      </c>
      <c r="I33" s="266" t="str">
        <f>IF(F33="","",VLOOKUP(F33,'Список уч-ов'!$A:$K,6,FALSE))</f>
        <v>Москва</v>
      </c>
      <c r="J33" s="131" t="str">
        <f t="shared" si="0"/>
        <v>г. Москва</v>
      </c>
      <c r="K33" s="251">
        <f t="shared" si="1"/>
        <v>1244</v>
      </c>
    </row>
    <row r="34" spans="1:11" ht="15" customHeight="1" thickTop="1">
      <c r="A34" s="160">
        <v>32</v>
      </c>
      <c r="B34" s="106">
        <v>25</v>
      </c>
      <c r="C34" s="132" t="str">
        <f>IF(B34="","",VLOOKUP(B34,'Список уч-ов'!$A:$K,11,FALSE))</f>
        <v>ПИНЯСКИН В.</v>
      </c>
      <c r="D34" s="274">
        <f>IF(B34="","",VLOOKUP(B34,'Список уч-ов'!$A:$K,5,FALSE))</f>
        <v>721</v>
      </c>
      <c r="E34" s="267" t="str">
        <f>IF(B34="","",VLOOKUP(B34,'Список уч-ов'!$A:$K,7,FALSE))</f>
        <v>Кемеровская обл.</v>
      </c>
      <c r="F34" s="106">
        <v>149</v>
      </c>
      <c r="G34" s="132" t="str">
        <f>IF(F34="","",VLOOKUP(F34,'Список уч-ов'!$A:$K,11,FALSE))</f>
        <v>ГУЛЕВСКАЯ Л.</v>
      </c>
      <c r="H34" s="274">
        <f>IF(F34="","",VLOOKUP(F34,'Список уч-ов'!$A:$K,5,FALSE))</f>
        <v>520</v>
      </c>
      <c r="I34" s="267" t="str">
        <f>IF(F34="","",VLOOKUP(F34,'Список уч-ов'!$A:$K,6,FALSE))</f>
        <v>Липецк</v>
      </c>
      <c r="J34" s="132" t="str">
        <f t="shared" si="0"/>
        <v>Кемеровская обл.</v>
      </c>
      <c r="K34" s="252">
        <f t="shared" si="1"/>
        <v>1241</v>
      </c>
    </row>
    <row r="35" spans="1:11" ht="15" customHeight="1">
      <c r="A35" s="159">
        <v>33</v>
      </c>
      <c r="B35" s="6">
        <v>53</v>
      </c>
      <c r="C35" s="128" t="str">
        <f>IF(B35="","",VLOOKUP(B35,'Список уч-ов'!$A:$K,11,FALSE))</f>
        <v>СОЛОВЬЕВ И.</v>
      </c>
      <c r="D35" s="272">
        <f>IF(B35="","",VLOOKUP(B35,'Список уч-ов'!$A:$K,5,FALSE))</f>
        <v>548</v>
      </c>
      <c r="E35" s="263" t="str">
        <f>IF(B35="","",VLOOKUP(B35,'Список уч-ов'!$A:$K,7,FALSE))</f>
        <v>Ярославская обл.</v>
      </c>
      <c r="F35" s="6">
        <v>124</v>
      </c>
      <c r="G35" s="128" t="str">
        <f>IF(F35="","",VLOOKUP(F35,'Список уч-ов'!$A:$K,11,FALSE))</f>
        <v>КУЛИКОВА О.</v>
      </c>
      <c r="H35" s="272">
        <f>IF(F35="","",VLOOKUP(F35,'Список уч-ов'!$A:$K,5,FALSE))</f>
        <v>692</v>
      </c>
      <c r="I35" s="263" t="str">
        <f>IF(F35="","",VLOOKUP(F35,'Список уч-ов'!$A:$K,6,FALSE))</f>
        <v>Москва</v>
      </c>
      <c r="J35" s="128" t="str">
        <f aca="true" t="shared" si="2" ref="J35:J65">E35</f>
        <v>Ярославская обл.</v>
      </c>
      <c r="K35" s="248">
        <f aca="true" t="shared" si="3" ref="K35:K65">IF(D35="","",H35+D35)</f>
        <v>1240</v>
      </c>
    </row>
    <row r="36" spans="1:11" ht="15" customHeight="1">
      <c r="A36" s="160">
        <v>34</v>
      </c>
      <c r="B36" s="6">
        <v>39</v>
      </c>
      <c r="C36" s="128" t="str">
        <f>IF(B36="","",VLOOKUP(B36,'Список уч-ов'!$A:$K,11,FALSE))</f>
        <v>ЕНИКЕЕВ В.</v>
      </c>
      <c r="D36" s="272">
        <f>IF(B36="","",VLOOKUP(B36,'Список уч-ов'!$A:$K,5,FALSE))</f>
        <v>630</v>
      </c>
      <c r="E36" s="263" t="str">
        <f>IF(B36="","",VLOOKUP(B36,'Список уч-ов'!$A:$K,7,FALSE))</f>
        <v>г. С.-Петербург</v>
      </c>
      <c r="F36" s="6">
        <v>137</v>
      </c>
      <c r="G36" s="128" t="str">
        <f>IF(F36="","",VLOOKUP(F36,'Список уч-ов'!$A:$K,11,FALSE))</f>
        <v>СУТОРМИНА А.</v>
      </c>
      <c r="H36" s="272">
        <f>IF(F36="","",VLOOKUP(F36,'Список уч-ов'!$A:$K,5,FALSE))</f>
        <v>608</v>
      </c>
      <c r="I36" s="263" t="str">
        <f>IF(F36="","",VLOOKUP(F36,'Список уч-ов'!$A:$K,6,FALSE))</f>
        <v>С.-Петербург</v>
      </c>
      <c r="J36" s="128" t="str">
        <f t="shared" si="2"/>
        <v>г. С.-Петербург</v>
      </c>
      <c r="K36" s="248">
        <f t="shared" si="3"/>
        <v>1238</v>
      </c>
    </row>
    <row r="37" spans="1:11" ht="15" customHeight="1">
      <c r="A37" s="159">
        <v>35</v>
      </c>
      <c r="B37" s="6">
        <v>33</v>
      </c>
      <c r="C37" s="128" t="str">
        <f>IF(B37="","",VLOOKUP(B37,'Список уч-ов'!$A:$K,11,FALSE))</f>
        <v>ТИМОФЕЕВ Н.</v>
      </c>
      <c r="D37" s="272">
        <f>IF(B37="","",VLOOKUP(B37,'Список уч-ов'!$A:$K,5,FALSE))</f>
        <v>672</v>
      </c>
      <c r="E37" s="263" t="str">
        <f>IF(B37="","",VLOOKUP(B37,'Список уч-ов'!$A:$K,7,FALSE))</f>
        <v>Краснодарский кр.</v>
      </c>
      <c r="F37" s="6">
        <v>142</v>
      </c>
      <c r="G37" s="128" t="str">
        <f>IF(F37="","",VLOOKUP(F37,'Список уч-ов'!$A:$K,11,FALSE))</f>
        <v>КРЫЛОВА М.</v>
      </c>
      <c r="H37" s="272">
        <f>IF(F37="","",VLOOKUP(F37,'Список уч-ов'!$A:$K,5,FALSE))</f>
        <v>562</v>
      </c>
      <c r="I37" s="263" t="str">
        <f>IF(F37="","",VLOOKUP(F37,'Список уч-ов'!$A:$K,6,FALSE))</f>
        <v>Славянск н/К</v>
      </c>
      <c r="J37" s="128" t="str">
        <f t="shared" si="2"/>
        <v>Краснодарский кр.</v>
      </c>
      <c r="K37" s="248">
        <f t="shared" si="3"/>
        <v>1234</v>
      </c>
    </row>
    <row r="38" spans="1:11" ht="15" customHeight="1">
      <c r="A38" s="160">
        <v>36</v>
      </c>
      <c r="B38" s="6">
        <v>23</v>
      </c>
      <c r="C38" s="128" t="str">
        <f>IF(B38="","",VLOOKUP(B38,'Список уч-ов'!$A:$K,11,FALSE))</f>
        <v>ПАМШЕВ Н.</v>
      </c>
      <c r="D38" s="272">
        <f>IF(B38="","",VLOOKUP(B38,'Список уч-ов'!$A:$K,5,FALSE))</f>
        <v>724</v>
      </c>
      <c r="E38" s="263" t="str">
        <f>IF(B38="","",VLOOKUP(B38,'Список уч-ов'!$A:$K,7,FALSE))</f>
        <v>Оренбургская обл</v>
      </c>
      <c r="F38" s="6">
        <v>153</v>
      </c>
      <c r="G38" s="128" t="str">
        <f>IF(F38="","",VLOOKUP(F38,'Список уч-ов'!$A:$K,11,FALSE))</f>
        <v>ПОПОВА Л.</v>
      </c>
      <c r="H38" s="272">
        <f>IF(F38="","",VLOOKUP(F38,'Список уч-ов'!$A:$K,5,FALSE))</f>
        <v>499</v>
      </c>
      <c r="I38" s="263" t="str">
        <f>IF(F38="","",VLOOKUP(F38,'Список уч-ов'!$A:$K,6,FALSE))</f>
        <v>Сорочинск Оренб.о.</v>
      </c>
      <c r="J38" s="128" t="str">
        <f t="shared" si="2"/>
        <v>Оренбургская обл</v>
      </c>
      <c r="K38" s="248">
        <f t="shared" si="3"/>
        <v>1223</v>
      </c>
    </row>
    <row r="39" spans="1:11" ht="15" customHeight="1">
      <c r="A39" s="159">
        <v>37</v>
      </c>
      <c r="B39" s="6">
        <v>38</v>
      </c>
      <c r="C39" s="128" t="str">
        <f>IF(B39="","",VLOOKUP(B39,'Список уч-ов'!$A:$K,11,FALSE))</f>
        <v>ЗАХАРОВ Д.</v>
      </c>
      <c r="D39" s="272">
        <f>IF(B39="","",VLOOKUP(B39,'Список уч-ов'!$A:$K,5,FALSE))</f>
        <v>631</v>
      </c>
      <c r="E39" s="263" t="str">
        <f>IF(B39="","",VLOOKUP(B39,'Список уч-ов'!$A:$K,7,FALSE))</f>
        <v>р. Татарстан</v>
      </c>
      <c r="F39" s="6">
        <v>140</v>
      </c>
      <c r="G39" s="128" t="str">
        <f>IF(F39="","",VLOOKUP(F39,'Список уч-ов'!$A:$K,11,FALSE))</f>
        <v>ЧЕРНОВА Д.</v>
      </c>
      <c r="H39" s="272">
        <f>IF(F39="","",VLOOKUP(F39,'Список уч-ов'!$A:$K,5,FALSE))</f>
        <v>572</v>
      </c>
      <c r="I39" s="263" t="str">
        <f>IF(F39="","",VLOOKUP(F39,'Список уч-ов'!$A:$K,6,FALSE))</f>
        <v>Н.Новгород</v>
      </c>
      <c r="J39" s="128" t="str">
        <f t="shared" si="2"/>
        <v>р. Татарстан</v>
      </c>
      <c r="K39" s="248">
        <f t="shared" si="3"/>
        <v>1203</v>
      </c>
    </row>
    <row r="40" spans="1:11" ht="15" customHeight="1">
      <c r="A40" s="160">
        <v>38</v>
      </c>
      <c r="B40" s="6">
        <v>51</v>
      </c>
      <c r="C40" s="128" t="str">
        <f>IF(B40="","",VLOOKUP(B40,'Список уч-ов'!$A:$K,11,FALSE))</f>
        <v>КИРЬЯНОВ И.</v>
      </c>
      <c r="D40" s="272">
        <f>IF(B40="","",VLOOKUP(B40,'Список уч-ов'!$A:$K,5,FALSE))</f>
        <v>557</v>
      </c>
      <c r="E40" s="263" t="str">
        <f>IF(B40="","",VLOOKUP(B40,'Список уч-ов'!$A:$K,7,FALSE))</f>
        <v>Алтайский кр</v>
      </c>
      <c r="F40" s="6">
        <v>135</v>
      </c>
      <c r="G40" s="128" t="str">
        <f>IF(F40="","",VLOOKUP(F40,'Список уч-ов'!$A:$K,11,FALSE))</f>
        <v>ФОМИНА А.</v>
      </c>
      <c r="H40" s="275">
        <f>IF(F40="","",VLOOKUP(F40,'Список уч-ов'!$A:$K,5,FALSE))</f>
        <v>627</v>
      </c>
      <c r="I40" s="269" t="str">
        <f>IF(F40="","",VLOOKUP(F40,'Список уч-ов'!$A:$K,6,FALSE))</f>
        <v>Чита</v>
      </c>
      <c r="J40" s="128" t="str">
        <f t="shared" si="2"/>
        <v>Алтайский кр</v>
      </c>
      <c r="K40" s="248">
        <f t="shared" si="3"/>
        <v>1184</v>
      </c>
    </row>
    <row r="41" spans="1:11" ht="15" customHeight="1">
      <c r="A41" s="159">
        <v>39</v>
      </c>
      <c r="B41" s="6">
        <v>54</v>
      </c>
      <c r="C41" s="128" t="str">
        <f>IF(B41="","",VLOOKUP(B41,'Список уч-ов'!$A:$K,11,FALSE))</f>
        <v>ЛЕГЕНЬКИЙ А.</v>
      </c>
      <c r="D41" s="272">
        <f>IF(B41="","",VLOOKUP(B41,'Список уч-ов'!$A:$K,5,FALSE))</f>
        <v>544</v>
      </c>
      <c r="E41" s="263" t="str">
        <f>IF(B41="","",VLOOKUP(B41,'Список уч-ов'!$A:$K,6,FALSE))</f>
        <v>Артем        Прим.кр.</v>
      </c>
      <c r="F41" s="6">
        <v>134</v>
      </c>
      <c r="G41" s="128" t="str">
        <f>IF(F41="","",VLOOKUP(F41,'Список уч-ов'!$A:$K,11,FALSE))</f>
        <v>ГИБАЙДУЛИНА А.</v>
      </c>
      <c r="H41" s="272">
        <f>IF(F41="","",VLOOKUP(F41,'Список уч-ов'!$A:$K,5,FALSE))</f>
        <v>638</v>
      </c>
      <c r="I41" s="263" t="str">
        <f>IF(F41="","",VLOOKUP(F41,'Список уч-ов'!$A:$K,6,FALSE))</f>
        <v>Владивосток</v>
      </c>
      <c r="J41" s="128" t="str">
        <f t="shared" si="2"/>
        <v>Артем        Прим.кр.</v>
      </c>
      <c r="K41" s="248">
        <f t="shared" si="3"/>
        <v>1182</v>
      </c>
    </row>
    <row r="42" spans="1:11" ht="15" customHeight="1">
      <c r="A42" s="160">
        <v>40</v>
      </c>
      <c r="B42" s="6">
        <v>43</v>
      </c>
      <c r="C42" s="128" t="str">
        <f>IF(B42="","",VLOOKUP(B42,'Список уч-ов'!$A:$K,11,FALSE))</f>
        <v>ЛАВРЕНТЬЕВ А.</v>
      </c>
      <c r="D42" s="272">
        <f>IF(B42="","",VLOOKUP(B42,'Список уч-ов'!$A:$K,5,FALSE))</f>
        <v>603</v>
      </c>
      <c r="E42" s="263" t="str">
        <f>IF(B42="","",VLOOKUP(B42,'Список уч-ов'!$A:$K,7,FALSE))</f>
        <v>Московская обл.</v>
      </c>
      <c r="F42" s="6">
        <v>139</v>
      </c>
      <c r="G42" s="128" t="str">
        <f>IF(F42="","",VLOOKUP(F42,'Список уч-ов'!$A:$K,11,FALSE))</f>
        <v>ВОРОБЬЕВА В.</v>
      </c>
      <c r="H42" s="275">
        <f>IF(F42="","",VLOOKUP(F42,'Список уч-ов'!$A:$K,5,FALSE))</f>
        <v>578</v>
      </c>
      <c r="I42" s="269" t="str">
        <f>IF(F42="","",VLOOKUP(F42,'Список уч-ов'!$A:$K,6,FALSE))</f>
        <v>Воронеж</v>
      </c>
      <c r="J42" s="128" t="str">
        <f t="shared" si="2"/>
        <v>Московская обл.</v>
      </c>
      <c r="K42" s="248">
        <f t="shared" si="3"/>
        <v>1181</v>
      </c>
    </row>
    <row r="43" spans="1:11" ht="15" customHeight="1">
      <c r="A43" s="159">
        <v>41</v>
      </c>
      <c r="B43" s="6">
        <v>40</v>
      </c>
      <c r="C43" s="128" t="str">
        <f>IF(B43="","",VLOOKUP(B43,'Список уч-ов'!$A:$K,11,FALSE))</f>
        <v>ЛИХАЧЕВ А.</v>
      </c>
      <c r="D43" s="272">
        <f>IF(B43="","",VLOOKUP(B43,'Список уч-ов'!$A:$K,5,FALSE))</f>
        <v>630</v>
      </c>
      <c r="E43" s="263" t="str">
        <f>IF(B43="","",VLOOKUP(B43,'Список уч-ов'!$A:$K,7,FALSE))</f>
        <v>Свердловская обл</v>
      </c>
      <c r="F43" s="6">
        <v>154</v>
      </c>
      <c r="G43" s="128" t="str">
        <f>IF(F43="","",VLOOKUP(F43,'Список уч-ов'!$A:$K,11,FALSE))</f>
        <v>КЛИМОЧКИНА Я.</v>
      </c>
      <c r="H43" s="272">
        <f>IF(F43="","",VLOOKUP(F43,'Список уч-ов'!$A:$K,5,FALSE))</f>
        <v>495</v>
      </c>
      <c r="I43" s="263" t="str">
        <f>IF(F43="","",VLOOKUP(F43,'Список уч-ов'!$A:$K,6,FALSE))</f>
        <v>Н.Тагил</v>
      </c>
      <c r="J43" s="128" t="str">
        <f t="shared" si="2"/>
        <v>Свердловская обл</v>
      </c>
      <c r="K43" s="248">
        <f t="shared" si="3"/>
        <v>1125</v>
      </c>
    </row>
    <row r="44" spans="1:11" ht="15" customHeight="1">
      <c r="A44" s="160">
        <v>42</v>
      </c>
      <c r="B44" s="6">
        <v>42</v>
      </c>
      <c r="C44" s="128" t="str">
        <f>IF(B44="","",VLOOKUP(B44,'Список уч-ов'!$A:$K,11,FALSE))</f>
        <v>ТАЛАМАНОВ И.</v>
      </c>
      <c r="D44" s="272">
        <f>IF(B44="","",VLOOKUP(B44,'Список уч-ов'!$A:$K,5,FALSE))</f>
        <v>605</v>
      </c>
      <c r="E44" s="263" t="str">
        <f>IF(B44="","",VLOOKUP(B44,'Список уч-ов'!$A:$K,7,FALSE))</f>
        <v>р. Карелия</v>
      </c>
      <c r="F44" s="6">
        <v>152</v>
      </c>
      <c r="G44" s="128" t="str">
        <f>IF(F44="","",VLOOKUP(F44,'Список уч-ов'!$A:$K,11,FALSE))</f>
        <v>ХАРЛАМОВА Ю.</v>
      </c>
      <c r="H44" s="272">
        <f>IF(F44="","",VLOOKUP(F44,'Список уч-ов'!$A:$K,5,FALSE))</f>
        <v>502</v>
      </c>
      <c r="I44" s="263" t="str">
        <f>IF(F44="","",VLOOKUP(F44,'Список уч-ов'!$A:$K,6,FALSE))</f>
        <v>Москва</v>
      </c>
      <c r="J44" s="128" t="str">
        <f t="shared" si="2"/>
        <v>р. Карелия</v>
      </c>
      <c r="K44" s="248">
        <f t="shared" si="3"/>
        <v>1107</v>
      </c>
    </row>
    <row r="45" spans="1:11" ht="15" customHeight="1">
      <c r="A45" s="159">
        <v>43</v>
      </c>
      <c r="B45" s="6">
        <v>41</v>
      </c>
      <c r="C45" s="128" t="str">
        <f>IF(B45="","",VLOOKUP(B45,'Список уч-ов'!$A:$K,11,FALSE))</f>
        <v>БОНДАРЕВ А.</v>
      </c>
      <c r="D45" s="272">
        <f>IF(B45="","",VLOOKUP(B45,'Список уч-ов'!$A:$K,5,FALSE))</f>
        <v>615</v>
      </c>
      <c r="E45" s="263" t="str">
        <f>IF(B45="","",VLOOKUP(B45,'Список уч-ов'!$A:$K,7,FALSE))</f>
        <v>Краснодарский кр.</v>
      </c>
      <c r="F45" s="6">
        <v>155</v>
      </c>
      <c r="G45" s="128" t="str">
        <f>IF(F45="","",VLOOKUP(F45,'Список уч-ов'!$A:$K,11,FALSE))</f>
        <v>ШАХОВА Ю.</v>
      </c>
      <c r="H45" s="275">
        <f>IF(F45="","",VLOOKUP(F45,'Список уч-ов'!$A:$K,5,FALSE))</f>
        <v>484</v>
      </c>
      <c r="I45" s="269" t="str">
        <f>IF(F45="","",VLOOKUP(F45,'Список уч-ов'!$A:$K,6,FALSE))</f>
        <v>Ростов н.Д.</v>
      </c>
      <c r="J45" s="128" t="str">
        <f t="shared" si="2"/>
        <v>Краснодарский кр.</v>
      </c>
      <c r="K45" s="248">
        <f t="shared" si="3"/>
        <v>1099</v>
      </c>
    </row>
    <row r="46" spans="1:11" ht="15" customHeight="1">
      <c r="A46" s="160">
        <v>44</v>
      </c>
      <c r="B46" s="6"/>
      <c r="C46" s="128" t="s">
        <v>622</v>
      </c>
      <c r="D46" s="272">
        <v>496</v>
      </c>
      <c r="E46" s="263" t="s">
        <v>217</v>
      </c>
      <c r="F46" s="6">
        <v>141</v>
      </c>
      <c r="G46" s="128" t="str">
        <f>IF(F46="","",VLOOKUP(F46,'Список уч-ов'!$A:$K,11,FALSE))</f>
        <v>ГРЕЧИШНИКОВА К.</v>
      </c>
      <c r="H46" s="272">
        <f>IF(F46="","",VLOOKUP(F46,'Список уч-ов'!$A:$K,5,FALSE))</f>
        <v>566</v>
      </c>
      <c r="I46" s="263" t="str">
        <f>IF(F46="","",VLOOKUP(F46,'Список уч-ов'!$A:$K,6,FALSE))</f>
        <v>Челябинск</v>
      </c>
      <c r="J46" s="128" t="str">
        <f t="shared" si="2"/>
        <v>Свердловская обл</v>
      </c>
      <c r="K46" s="248">
        <f t="shared" si="3"/>
        <v>1062</v>
      </c>
    </row>
    <row r="47" spans="1:11" ht="15" customHeight="1">
      <c r="A47" s="159">
        <v>45</v>
      </c>
      <c r="B47" s="6">
        <v>48</v>
      </c>
      <c r="C47" s="128" t="str">
        <f>IF(B47="","",VLOOKUP(B47,'Список уч-ов'!$A:$K,11,FALSE))</f>
        <v>ДЕРГУНОВ А.</v>
      </c>
      <c r="D47" s="275">
        <f>IF(B47="","",VLOOKUP(B47,'Список уч-ов'!$A:$K,5,FALSE))</f>
        <v>596</v>
      </c>
      <c r="E47" s="269" t="str">
        <f>IF(B47="","",VLOOKUP(B47,'Список уч-ов'!$A:$K,6,FALSE))</f>
        <v>Мокшан  Пенз.о.</v>
      </c>
      <c r="F47" s="6">
        <v>159</v>
      </c>
      <c r="G47" s="128" t="str">
        <f>IF(F47="","",VLOOKUP(F47,'Список уч-ов'!$A:$K,11,FALSE))</f>
        <v>НЕЛЮБИНА О.</v>
      </c>
      <c r="H47" s="272">
        <f>IF(F47="","",VLOOKUP(F47,'Список уч-ов'!$A:$K,5,FALSE))</f>
        <v>425</v>
      </c>
      <c r="I47" s="263" t="str">
        <f>IF(F47="","",VLOOKUP(F47,'Список уч-ов'!$A:$K,6,FALSE))</f>
        <v>Мокшан  Пенз.о.</v>
      </c>
      <c r="J47" s="128" t="str">
        <f t="shared" si="2"/>
        <v>Мокшан  Пенз.о.</v>
      </c>
      <c r="K47" s="248">
        <f t="shared" si="3"/>
        <v>1021</v>
      </c>
    </row>
    <row r="48" spans="1:11" ht="15" customHeight="1">
      <c r="A48" s="160">
        <v>46</v>
      </c>
      <c r="B48" s="6">
        <v>58</v>
      </c>
      <c r="C48" s="128" t="str">
        <f>IF(B48="","",VLOOKUP(B48,'Список уч-ов'!$A:$K,11,FALSE))</f>
        <v>МЕДВЕДЕВ Д.</v>
      </c>
      <c r="D48" s="272">
        <f>IF(B48="","",VLOOKUP(B48,'Список уч-ов'!$A:$K,5,FALSE))</f>
        <v>471</v>
      </c>
      <c r="E48" s="263" t="str">
        <f>IF(B48="","",VLOOKUP(B48,'Список уч-ов'!$A:$K,7,FALSE))</f>
        <v>Пензенская обл</v>
      </c>
      <c r="F48" s="6">
        <v>145</v>
      </c>
      <c r="G48" s="128" t="str">
        <f>IF(F48="","",VLOOKUP(F48,'Список уч-ов'!$A:$K,11,FALSE))</f>
        <v>ЗАХАРОВА О.</v>
      </c>
      <c r="H48" s="275">
        <f>IF(F48="","",VLOOKUP(F48,'Список уч-ов'!$A:$K,5,FALSE))</f>
        <v>538</v>
      </c>
      <c r="I48" s="269" t="str">
        <f>IF(F48="","",VLOOKUP(F48,'Список уч-ов'!$A:$K,6,FALSE))</f>
        <v>Н.Новгород</v>
      </c>
      <c r="J48" s="128" t="str">
        <f t="shared" si="2"/>
        <v>Пензенская обл</v>
      </c>
      <c r="K48" s="248">
        <f t="shared" si="3"/>
        <v>1009</v>
      </c>
    </row>
    <row r="49" spans="1:11" ht="15" customHeight="1">
      <c r="A49" s="159">
        <v>47</v>
      </c>
      <c r="B49" s="6">
        <v>55</v>
      </c>
      <c r="C49" s="128" t="str">
        <f>IF(B49="","",VLOOKUP(B49,'Список уч-ов'!$A:$K,11,FALSE))</f>
        <v>ЛЕБЕДЕВ М.</v>
      </c>
      <c r="D49" s="275">
        <f>IF(B49="","",VLOOKUP(B49,'Список уч-ов'!$A:$K,5,FALSE))</f>
        <v>511</v>
      </c>
      <c r="E49" s="269" t="str">
        <f>IF(B49="","",VLOOKUP(B49,'Список уч-ов'!$A:$K,6,FALSE))</f>
        <v>Петрозаводск</v>
      </c>
      <c r="F49" s="6">
        <v>156</v>
      </c>
      <c r="G49" s="128" t="str">
        <f>IF(F49="","",VLOOKUP(F49,'Список уч-ов'!$A:$K,11,FALSE))</f>
        <v>ЛЕГОСТАЕВА В.</v>
      </c>
      <c r="H49" s="448">
        <f>IF(F49="","",VLOOKUP(F49,'Список уч-ов'!$A:$K,5,FALSE))</f>
        <v>476</v>
      </c>
      <c r="I49" s="449" t="str">
        <f>IF(F49="","",VLOOKUP(F49,'Список уч-ов'!$A:$K,6,FALSE))</f>
        <v>Архангельск</v>
      </c>
      <c r="J49" s="128" t="str">
        <f t="shared" si="2"/>
        <v>Петрозаводск</v>
      </c>
      <c r="K49" s="248">
        <f t="shared" si="3"/>
        <v>987</v>
      </c>
    </row>
    <row r="50" spans="1:11" ht="15" customHeight="1">
      <c r="A50" s="160">
        <v>48</v>
      </c>
      <c r="B50" s="6">
        <v>44</v>
      </c>
      <c r="C50" s="128" t="str">
        <f>IF(B50="","",VLOOKUP(B50,'Список уч-ов'!$A:$K,11,FALSE))</f>
        <v>ШАПОШНИКОВ С.</v>
      </c>
      <c r="D50" s="272">
        <f>IF(B50="","",VLOOKUP(B50,'Список уч-ов'!$A:$K,5,FALSE))</f>
        <v>601</v>
      </c>
      <c r="E50" s="263" t="str">
        <f>IF(B50="","",VLOOKUP(B50,'Список уч-ов'!$A:$K,7,FALSE))</f>
        <v>г. Москва</v>
      </c>
      <c r="F50" s="6">
        <v>162</v>
      </c>
      <c r="G50" s="128" t="str">
        <f>IF(F50="","",VLOOKUP(F50,'Список уч-ов'!$A:$K,11,FALSE))</f>
        <v>МОЧАЛОВА А.</v>
      </c>
      <c r="H50" s="272">
        <f>IF(F50="","",VLOOKUP(F50,'Список уч-ов'!$A:$K,5,FALSE))</f>
        <v>380</v>
      </c>
      <c r="I50" s="264" t="str">
        <f>IF(F50="","",VLOOKUP(F50,'Список уч-ов'!$A:$K,6,FALSE))</f>
        <v>Сорочинск Оренб.о.</v>
      </c>
      <c r="J50" s="128" t="str">
        <f t="shared" si="2"/>
        <v>г. Москва</v>
      </c>
      <c r="K50" s="248">
        <f t="shared" si="3"/>
        <v>981</v>
      </c>
    </row>
    <row r="51" spans="1:11" ht="15" customHeight="1">
      <c r="A51" s="159">
        <v>49</v>
      </c>
      <c r="B51" s="6">
        <v>59</v>
      </c>
      <c r="C51" s="128" t="str">
        <f>IF(B51="","",VLOOKUP(B51,'Список уч-ов'!$A:$K,11,FALSE))</f>
        <v>СЕМЕНОВ А.</v>
      </c>
      <c r="D51" s="272">
        <f>IF(B51="","",VLOOKUP(B51,'Список уч-ов'!$A:$K,5,FALSE))</f>
        <v>442</v>
      </c>
      <c r="E51" s="263" t="str">
        <f>IF(B51="","",VLOOKUP(B51,'Список уч-ов'!$A:$K,7,FALSE))</f>
        <v>Свердловская обл</v>
      </c>
      <c r="F51" s="6">
        <v>151</v>
      </c>
      <c r="G51" s="128" t="str">
        <f>IF(F51="","",VLOOKUP(F51,'Список уч-ов'!$A:$K,11,FALSE))</f>
        <v>БИКЕЕВА П.</v>
      </c>
      <c r="H51" s="272">
        <f>IF(F51="","",VLOOKUP(F51,'Список уч-ов'!$A:$K,5,FALSE))</f>
        <v>505</v>
      </c>
      <c r="I51" s="263" t="str">
        <f>IF(F51="","",VLOOKUP(F51,'Список уч-ов'!$A:$K,6,FALSE))</f>
        <v>Екатеринбург</v>
      </c>
      <c r="J51" s="128" t="str">
        <f t="shared" si="2"/>
        <v>Свердловская обл</v>
      </c>
      <c r="K51" s="248">
        <f t="shared" si="3"/>
        <v>947</v>
      </c>
    </row>
    <row r="52" spans="1:11" ht="15" customHeight="1">
      <c r="A52" s="160">
        <v>50</v>
      </c>
      <c r="B52" s="6">
        <v>61</v>
      </c>
      <c r="C52" s="128" t="str">
        <f>IF(B52="","",VLOOKUP(B52,'Список уч-ов'!$A:$K,11,FALSE))</f>
        <v>ГУСЕВ В.</v>
      </c>
      <c r="D52" s="272">
        <f>IF(B52="","",VLOOKUP(B52,'Список уч-ов'!$A:$K,5,FALSE))</f>
        <v>411</v>
      </c>
      <c r="E52" s="263" t="str">
        <f>IF(B52="","",VLOOKUP(B52,'Список уч-ов'!$A:$K,6,FALSE))</f>
        <v>Благовещенск</v>
      </c>
      <c r="F52" s="6">
        <v>150</v>
      </c>
      <c r="G52" s="128" t="str">
        <f>IF(F52="","",VLOOKUP(F52,'Список уч-ов'!$A:$K,11,FALSE))</f>
        <v>КОКАРЕВА С.</v>
      </c>
      <c r="H52" s="272">
        <f>IF(F52="","",VLOOKUP(F52,'Список уч-ов'!$A:$K,5,FALSE))</f>
        <v>507</v>
      </c>
      <c r="I52" s="263" t="str">
        <f>IF(F52="","",VLOOKUP(F52,'Список уч-ов'!$A:$K,6,FALSE))</f>
        <v>Владивосток</v>
      </c>
      <c r="J52" s="128" t="str">
        <f t="shared" si="2"/>
        <v>Благовещенск</v>
      </c>
      <c r="K52" s="248">
        <f t="shared" si="3"/>
        <v>918</v>
      </c>
    </row>
    <row r="53" spans="1:11" ht="15" customHeight="1">
      <c r="A53" s="159">
        <v>51</v>
      </c>
      <c r="B53" s="6">
        <v>56</v>
      </c>
      <c r="C53" s="128" t="str">
        <f>IF(B53="","",VLOOKUP(B53,'Список уч-ов'!$A:$K,11,FALSE))</f>
        <v>МИЛИНКА В.</v>
      </c>
      <c r="D53" s="272">
        <f>IF(B53="","",VLOOKUP(B53,'Список уч-ов'!$A:$K,5,FALSE))</f>
        <v>511</v>
      </c>
      <c r="E53" s="263" t="str">
        <f>IF(B53="","",VLOOKUP(B53,'Список уч-ов'!$A:$K,7,FALSE))</f>
        <v>Краснодарский кр.</v>
      </c>
      <c r="F53" s="6">
        <v>161</v>
      </c>
      <c r="G53" s="128" t="str">
        <f>IF(F53="","",VLOOKUP(F53,'Список уч-ов'!$A:$K,11,FALSE))</f>
        <v>КЛИМЧЕНКО В.</v>
      </c>
      <c r="H53" s="272">
        <f>IF(F53="","",VLOOKUP(F53,'Список уч-ов'!$A:$K,5,FALSE))</f>
        <v>406</v>
      </c>
      <c r="I53" s="279" t="str">
        <f>IF(F53="","",VLOOKUP(F53,'Список уч-ов'!$A:$K,6,FALSE))</f>
        <v>Черкесск       РКЧ</v>
      </c>
      <c r="J53" s="128" t="str">
        <f t="shared" si="2"/>
        <v>Краснодарский кр.</v>
      </c>
      <c r="K53" s="248">
        <f t="shared" si="3"/>
        <v>917</v>
      </c>
    </row>
    <row r="54" spans="1:11" ht="15" customHeight="1">
      <c r="A54" s="160">
        <v>52</v>
      </c>
      <c r="B54" s="6">
        <v>57</v>
      </c>
      <c r="C54" s="128" t="str">
        <f>IF(B54="","",VLOOKUP(B54,'Список уч-ов'!$A:$K,11,FALSE))</f>
        <v>САВЕЛЬЕВ С.</v>
      </c>
      <c r="D54" s="272">
        <f>IF(B54="","",VLOOKUP(B54,'Список уч-ов'!$A:$K,5,FALSE))</f>
        <v>485</v>
      </c>
      <c r="E54" s="263" t="str">
        <f>IF(B54="","",VLOOKUP(B54,'Список уч-ов'!$A:$K,7,FALSE))</f>
        <v>Ставропольский кр</v>
      </c>
      <c r="F54" s="6">
        <v>160</v>
      </c>
      <c r="G54" s="128" t="str">
        <f>IF(F54="","",VLOOKUP(F54,'Список уч-ов'!$A:$K,11,FALSE))</f>
        <v>ЛЕПКАЛОВА Е.</v>
      </c>
      <c r="H54" s="272">
        <f>IF(F54="","",VLOOKUP(F54,'Список уч-ов'!$A:$K,5,FALSE))</f>
        <v>415</v>
      </c>
      <c r="I54" s="263" t="str">
        <f>IF(F54="","",VLOOKUP(F54,'Список уч-ов'!$A:$K,6,FALSE))</f>
        <v>Новошахтинск</v>
      </c>
      <c r="J54" s="128" t="str">
        <f t="shared" si="2"/>
        <v>Ставропольский кр</v>
      </c>
      <c r="K54" s="248">
        <f t="shared" si="3"/>
        <v>900</v>
      </c>
    </row>
    <row r="55" spans="1:11" ht="15" customHeight="1">
      <c r="A55" s="159">
        <v>53</v>
      </c>
      <c r="B55" s="6">
        <v>63</v>
      </c>
      <c r="C55" s="128" t="str">
        <f>IF(B55="","",VLOOKUP(B55,'Список уч-ов'!$A:$K,11,FALSE))</f>
        <v>САРЫЧЕВ С.</v>
      </c>
      <c r="D55" s="274">
        <f>IF(B55="","",VLOOKUP(B55,'Список уч-ов'!$A:$K,5,FALSE))</f>
        <v>376</v>
      </c>
      <c r="E55" s="267" t="str">
        <f>IF(B55="","",VLOOKUP(B55,'Список уч-ов'!$A:$K,7,FALSE))</f>
        <v>Ярославская обл.</v>
      </c>
      <c r="F55" s="6">
        <v>158</v>
      </c>
      <c r="G55" s="128" t="str">
        <f>IF(F55="","",VLOOKUP(F55,'Список уч-ов'!$A:$K,11,FALSE))</f>
        <v>БРЕДНИКОВА А.</v>
      </c>
      <c r="H55" s="272">
        <f>IF(F55="","",VLOOKUP(F55,'Список уч-ов'!$A:$K,5,FALSE))</f>
        <v>449</v>
      </c>
      <c r="I55" s="263" t="str">
        <f>IF(F55="","",VLOOKUP(F55,'Список уч-ов'!$A:$K,6,FALSE))</f>
        <v>Рыбинск</v>
      </c>
      <c r="J55" s="128" t="str">
        <f t="shared" si="2"/>
        <v>Ярославская обл.</v>
      </c>
      <c r="K55" s="248">
        <f t="shared" si="3"/>
        <v>825</v>
      </c>
    </row>
    <row r="56" spans="1:11" ht="15" customHeight="1" outlineLevel="1">
      <c r="A56" s="160">
        <v>54</v>
      </c>
      <c r="B56" s="6">
        <v>62</v>
      </c>
      <c r="C56" s="128" t="str">
        <f>IF(B56="","",VLOOKUP(B56,'Список уч-ов'!$A:$K,11,FALSE))</f>
        <v>МЕЛКУЕВ С.</v>
      </c>
      <c r="D56" s="272">
        <f>IF(B56="","",VLOOKUP(B56,'Список уч-ов'!$A:$K,5,FALSE))</f>
        <v>390</v>
      </c>
      <c r="E56" s="263" t="str">
        <f>IF(B56="","",VLOOKUP(B56,'Список уч-ов'!$A:$K,7,FALSE))</f>
        <v>р. Карелия</v>
      </c>
      <c r="F56" s="6">
        <v>163</v>
      </c>
      <c r="G56" s="128" t="str">
        <f>IF(F56="","",VLOOKUP(F56,'Список уч-ов'!$A:$K,11,FALSE))</f>
        <v>ЧЕРНОВА А.</v>
      </c>
      <c r="H56" s="272">
        <f>IF(F56="","",VLOOKUP(F56,'Список уч-ов'!$A:$K,5,FALSE))</f>
        <v>320</v>
      </c>
      <c r="I56" s="263" t="str">
        <f>IF(F56="","",VLOOKUP(F56,'Список уч-ов'!$A:$K,6,FALSE))</f>
        <v>Архангельск</v>
      </c>
      <c r="J56" s="128" t="str">
        <f t="shared" si="2"/>
        <v>р. Карелия</v>
      </c>
      <c r="K56" s="248">
        <f t="shared" si="3"/>
        <v>710</v>
      </c>
    </row>
    <row r="57" spans="1:11" ht="15" customHeight="1">
      <c r="A57" s="159">
        <v>55</v>
      </c>
      <c r="B57" s="6"/>
      <c r="C57" s="128">
        <f>IF(B57="","",VLOOKUP(B57,'Список уч-ов'!$A:$K,11,FALSE))</f>
      </c>
      <c r="D57" s="272">
        <f>IF(B57="","",VLOOKUP(B57,'Список уч-ов'!$A:$K,5,FALSE))</f>
      </c>
      <c r="E57" s="263">
        <f>IF(B57="","",VLOOKUP(B57,'Список уч-ов'!$A:$K,7,FALSE))</f>
      </c>
      <c r="F57" s="6"/>
      <c r="G57" s="128">
        <f>IF(F57="","",VLOOKUP(F57,'Список уч-ов'!$A:$K,11,FALSE))</f>
      </c>
      <c r="H57" s="272">
        <f>IF(F57="","",VLOOKUP(F57,'Список уч-ов'!$A:$K,5,FALSE))</f>
      </c>
      <c r="I57" s="263">
        <f>IF(F57="","",VLOOKUP(F57,'Список уч-ов'!$A:$K,6,FALSE))</f>
      </c>
      <c r="J57" s="128">
        <f t="shared" si="2"/>
      </c>
      <c r="K57" s="248">
        <f t="shared" si="3"/>
      </c>
    </row>
    <row r="58" spans="1:11" ht="15" customHeight="1">
      <c r="A58" s="160">
        <v>56</v>
      </c>
      <c r="B58" s="6"/>
      <c r="C58" s="128">
        <f>IF(B58="","",VLOOKUP(B58,'[2]проба'!$A$5:$G$500,3,FALSE))</f>
      </c>
      <c r="D58" s="272">
        <f>IF(B58="","",VLOOKUP(B58,'[2]проба'!$A$5:$H$500,6,FALSE))</f>
      </c>
      <c r="E58" s="263">
        <f>IF(B58="","",VLOOKUP(B58,'[2]проба'!$A$5:$H$500,7,FALSE))</f>
      </c>
      <c r="F58" s="6"/>
      <c r="G58" s="128">
        <f>IF(F58="","",VLOOKUP(F58,'[2]проба'!$A$5:$G$500,3,FALSE))</f>
      </c>
      <c r="H58" s="272">
        <f>IF(F58="","",VLOOKUP(F58,'[2]проба'!$A$5:$H$500,6,FALSE))</f>
      </c>
      <c r="I58" s="263">
        <f>IF(F58="","",VLOOKUP(F58,'[2]проба'!$A$5:$H$500,7,FALSE))</f>
      </c>
      <c r="J58" s="128">
        <f t="shared" si="2"/>
      </c>
      <c r="K58" s="248">
        <f t="shared" si="3"/>
      </c>
    </row>
    <row r="59" spans="1:11" ht="15" customHeight="1">
      <c r="A59" s="159">
        <v>57</v>
      </c>
      <c r="B59" s="6"/>
      <c r="C59" s="128">
        <f>IF(B59="","",VLOOKUP(B59,'[2]проба'!$A$5:$G$500,3,FALSE))</f>
      </c>
      <c r="D59" s="272">
        <f>IF(B59="","",VLOOKUP(B59,'[2]проба'!$A$5:$H$500,6,FALSE))</f>
      </c>
      <c r="E59" s="263">
        <f>IF(B59="","",VLOOKUP(B59,'[2]проба'!$A$5:$H$500,7,FALSE))</f>
      </c>
      <c r="F59" s="6"/>
      <c r="G59" s="128">
        <f>IF(F59="","",VLOOKUP(F59,'[2]проба'!$A$5:$G$500,3,FALSE))</f>
      </c>
      <c r="H59" s="272">
        <f>IF(F59="","",VLOOKUP(F59,'[2]проба'!$A$5:$H$500,6,FALSE))</f>
      </c>
      <c r="I59" s="263">
        <f>IF(F59="","",VLOOKUP(F59,'[2]проба'!$A$5:$H$500,7,FALSE))</f>
      </c>
      <c r="J59" s="128">
        <f t="shared" si="2"/>
      </c>
      <c r="K59" s="248">
        <f t="shared" si="3"/>
      </c>
    </row>
    <row r="60" spans="1:11" ht="15" customHeight="1">
      <c r="A60" s="160">
        <v>58</v>
      </c>
      <c r="B60" s="6"/>
      <c r="C60" s="128">
        <f>IF(B60="","",VLOOKUP(B60,'[2]проба'!$A$5:$G$500,3,FALSE))</f>
      </c>
      <c r="D60" s="272">
        <f>IF(B60="","",VLOOKUP(B60,'[2]проба'!$A$5:$H$500,6,FALSE))</f>
      </c>
      <c r="E60" s="263">
        <f>IF(B60="","",VLOOKUP(B60,'[2]проба'!$A$5:$H$500,7,FALSE))</f>
      </c>
      <c r="F60" s="6"/>
      <c r="G60" s="128">
        <f>IF(F60="","",VLOOKUP(F60,'[2]проба'!$A$5:$G$500,3,FALSE))</f>
      </c>
      <c r="H60" s="272">
        <f>IF(F60="","",VLOOKUP(F60,'[2]проба'!$A$5:$H$500,6,FALSE))</f>
      </c>
      <c r="I60" s="263">
        <f>IF(F60="","",VLOOKUP(F60,'[2]проба'!$A$5:$H$500,7,FALSE))</f>
      </c>
      <c r="J60" s="128">
        <f t="shared" si="2"/>
      </c>
      <c r="K60" s="248">
        <f t="shared" si="3"/>
      </c>
    </row>
    <row r="61" spans="1:11" ht="15" customHeight="1">
      <c r="A61" s="159">
        <v>59</v>
      </c>
      <c r="B61" s="6"/>
      <c r="C61" s="128">
        <f>IF(B61="","",VLOOKUP(B61,'[2]проба'!$A$5:$G$500,3,FALSE))</f>
      </c>
      <c r="D61" s="272">
        <f>IF(B61="","",VLOOKUP(B61,'[2]проба'!$A$5:$H$500,6,FALSE))</f>
      </c>
      <c r="E61" s="263">
        <f>IF(B61="","",VLOOKUP(B61,'[2]проба'!$A$5:$H$500,7,FALSE))</f>
      </c>
      <c r="F61" s="6"/>
      <c r="G61" s="128">
        <f>IF(F61="","",VLOOKUP(F61,'[2]проба'!$A$5:$G$500,3,FALSE))</f>
      </c>
      <c r="H61" s="272">
        <f>IF(F61="","",VLOOKUP(F61,'[2]проба'!$A$5:$H$500,6,FALSE))</f>
      </c>
      <c r="I61" s="263">
        <f>IF(F61="","",VLOOKUP(F61,'[2]проба'!$A$5:$H$500,7,FALSE))</f>
      </c>
      <c r="J61" s="128">
        <f t="shared" si="2"/>
      </c>
      <c r="K61" s="248">
        <f t="shared" si="3"/>
      </c>
    </row>
    <row r="62" spans="1:11" ht="15" customHeight="1">
      <c r="A62" s="160">
        <v>60</v>
      </c>
      <c r="B62" s="6"/>
      <c r="C62" s="128">
        <f>IF(B62="","",VLOOKUP(B62,'[2]проба'!$A$5:$G$500,3,FALSE))</f>
      </c>
      <c r="D62" s="272">
        <f>IF(B62="","",VLOOKUP(B62,'[2]проба'!$A$5:$H$500,6,FALSE))</f>
      </c>
      <c r="E62" s="263">
        <f>IF(B62="","",VLOOKUP(B62,'[2]проба'!$A$5:$H$500,7,FALSE))</f>
      </c>
      <c r="F62" s="6"/>
      <c r="G62" s="128">
        <f>IF(F62="","",VLOOKUP(F62,'[2]проба'!$A$5:$G$500,3,FALSE))</f>
      </c>
      <c r="H62" s="272">
        <f>IF(F62="","",VLOOKUP(F62,'[2]проба'!$A$5:$H$500,6,FALSE))</f>
      </c>
      <c r="I62" s="263">
        <f>IF(F62="","",VLOOKUP(F62,'[2]проба'!$A$5:$H$500,7,FALSE))</f>
      </c>
      <c r="J62" s="128">
        <f t="shared" si="2"/>
      </c>
      <c r="K62" s="248">
        <f t="shared" si="3"/>
      </c>
    </row>
    <row r="63" spans="1:11" ht="15" customHeight="1">
      <c r="A63" s="159">
        <v>61</v>
      </c>
      <c r="B63" s="6"/>
      <c r="C63" s="128">
        <f>IF(B63="","",VLOOKUP(B63,'[2]проба'!$A$5:$G$500,3,FALSE))</f>
      </c>
      <c r="D63" s="272">
        <f>IF(B63="","",VLOOKUP(B63,'[2]проба'!$A$5:$H$500,6,FALSE))</f>
      </c>
      <c r="E63" s="263">
        <f>IF(B63="","",VLOOKUP(B63,'[2]проба'!$A$5:$H$500,7,FALSE))</f>
      </c>
      <c r="F63" s="6"/>
      <c r="G63" s="128">
        <f>IF(F63="","",VLOOKUP(F63,'[2]проба'!$A$5:$G$500,3,FALSE))</f>
      </c>
      <c r="H63" s="272">
        <f>IF(F63="","",VLOOKUP(F63,'[2]проба'!$A$5:$H$500,6,FALSE))</f>
      </c>
      <c r="I63" s="263">
        <f>IF(F63="","",VLOOKUP(F63,'[2]проба'!$A$5:$H$500,7,FALSE))</f>
      </c>
      <c r="J63" s="128">
        <f t="shared" si="2"/>
      </c>
      <c r="K63" s="248">
        <f t="shared" si="3"/>
      </c>
    </row>
    <row r="64" spans="1:11" ht="15" customHeight="1">
      <c r="A64" s="160">
        <v>62</v>
      </c>
      <c r="B64" s="6"/>
      <c r="C64" s="128">
        <f>IF(B64="","",VLOOKUP(B64,'[2]проба'!$A$5:$G$500,3,FALSE))</f>
      </c>
      <c r="D64" s="272">
        <f>IF(B64="","",VLOOKUP(B64,'[2]проба'!$A$5:$H$500,6,FALSE))</f>
      </c>
      <c r="E64" s="263">
        <f>IF(B64="","",VLOOKUP(B64,'[2]проба'!$A$5:$H$500,7,FALSE))</f>
      </c>
      <c r="F64" s="6"/>
      <c r="G64" s="128">
        <f>IF(F64="","",VLOOKUP(F64,'[2]проба'!$A$5:$G$500,3,FALSE))</f>
      </c>
      <c r="H64" s="272">
        <f>IF(F64="","",VLOOKUP(F64,'[2]проба'!$A$5:$H$500,6,FALSE))</f>
      </c>
      <c r="I64" s="263">
        <f>IF(F64="","",VLOOKUP(F64,'[2]проба'!$A$5:$H$500,7,FALSE))</f>
      </c>
      <c r="J64" s="128">
        <f t="shared" si="2"/>
      </c>
      <c r="K64" s="248">
        <f t="shared" si="3"/>
      </c>
    </row>
    <row r="65" spans="1:11" ht="15" customHeight="1">
      <c r="A65" s="423">
        <v>63</v>
      </c>
      <c r="B65" s="6"/>
      <c r="C65" s="128">
        <f>IF(B65="","",VLOOKUP(B65,'[2]проба'!$A$5:$G$500,3,FALSE))</f>
      </c>
      <c r="D65" s="272">
        <f>IF(B65="","",VLOOKUP(B65,'[2]проба'!$A$5:$H$500,6,FALSE))</f>
      </c>
      <c r="E65" s="263">
        <f>IF(B65="","",VLOOKUP(B65,'[2]проба'!$A$5:$H$500,7,FALSE))</f>
      </c>
      <c r="F65" s="6"/>
      <c r="G65" s="128">
        <f>IF(F65="","",VLOOKUP(F65,'[2]проба'!$A$5:$G$500,3,FALSE))</f>
      </c>
      <c r="H65" s="272">
        <f>IF(F65="","",VLOOKUP(F65,'[2]проба'!$A$5:$H$500,6,FALSE))</f>
      </c>
      <c r="I65" s="263">
        <f>IF(F65="","",VLOOKUP(F65,'[2]проба'!$A$5:$H$500,7,FALSE))</f>
      </c>
      <c r="J65" s="128">
        <f t="shared" si="2"/>
      </c>
      <c r="K65" s="424">
        <f t="shared" si="3"/>
      </c>
    </row>
    <row r="66" spans="1:11" ht="15">
      <c r="A66" s="423">
        <v>64</v>
      </c>
      <c r="B66" s="6"/>
      <c r="C66" s="444">
        <f>IF(B66="","",VLOOKUP(B66,'[2]проба'!$A$5:$G$500,3,FALSE))</f>
      </c>
      <c r="D66" s="3"/>
      <c r="E66" s="445"/>
      <c r="F66" s="6"/>
      <c r="G66" s="444"/>
      <c r="H66" s="3"/>
      <c r="I66" s="445"/>
      <c r="J66" s="446"/>
      <c r="K66" s="447"/>
    </row>
  </sheetData>
  <sheetProtection/>
  <mergeCells count="2">
    <mergeCell ref="C1:E1"/>
    <mergeCell ref="G1:I1"/>
  </mergeCells>
  <printOptions horizontalCentered="1" verticalCentered="1"/>
  <pageMargins left="0.7874015748031497" right="0.7874015748031497" top="0.5905511811023623" bottom="0.1968503937007874" header="0.1968503937007874" footer="0.5118110236220472"/>
  <pageSetup fitToHeight="2" horizontalDpi="600" verticalDpi="600" orientation="landscape" paperSize="9" scale="94" r:id="rId1"/>
  <headerFooter alignWithMargins="0">
    <oddHeader>&amp;C&amp;"Times New Roman,полужирный курсив"&amp;12ПАРЫ СМЕШАННЫЕ</oddHeader>
  </headerFooter>
  <rowBreaks count="1" manualBreakCount="1">
    <brk id="3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26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A29" sqref="A29"/>
    </sheetView>
  </sheetViews>
  <sheetFormatPr defaultColWidth="8.00390625" defaultRowHeight="12.75"/>
  <cols>
    <col min="1" max="1" width="8.375" style="126" customWidth="1"/>
    <col min="2" max="2" width="8.00390625" style="148" customWidth="1"/>
    <col min="3" max="3" width="12.125" style="126" customWidth="1"/>
    <col min="4" max="4" width="13.25390625" style="127" customWidth="1"/>
    <col min="5" max="5" width="8.00390625" style="148" customWidth="1"/>
    <col min="6" max="6" width="12.125" style="126" customWidth="1"/>
    <col min="7" max="7" width="8.00390625" style="148" customWidth="1"/>
    <col min="8" max="8" width="7.625" style="126" customWidth="1"/>
    <col min="9" max="9" width="22.125" style="126" customWidth="1"/>
    <col min="10" max="10" width="7.625" style="126" customWidth="1"/>
    <col min="11" max="11" width="22.125" style="126" customWidth="1"/>
    <col min="12" max="12" width="7.625" style="126" customWidth="1"/>
    <col min="13" max="13" width="22.125" style="126" customWidth="1"/>
    <col min="14" max="14" width="7.625" style="126" customWidth="1"/>
    <col min="15" max="15" width="22.125" style="126" customWidth="1"/>
    <col min="16" max="16" width="24.375" style="126" customWidth="1"/>
    <col min="17" max="16384" width="8.00390625" style="126" customWidth="1"/>
  </cols>
  <sheetData>
    <row r="1" spans="1:16" s="138" customFormat="1" ht="38.25" customHeight="1">
      <c r="A1" s="135" t="s">
        <v>89</v>
      </c>
      <c r="B1" s="136" t="s">
        <v>90</v>
      </c>
      <c r="C1" s="135" t="s">
        <v>91</v>
      </c>
      <c r="D1" s="137" t="s">
        <v>92</v>
      </c>
      <c r="E1" s="136" t="s">
        <v>93</v>
      </c>
      <c r="F1" s="135" t="s">
        <v>94</v>
      </c>
      <c r="G1" s="136" t="s">
        <v>95</v>
      </c>
      <c r="H1" s="136" t="s">
        <v>96</v>
      </c>
      <c r="I1" s="136" t="s">
        <v>97</v>
      </c>
      <c r="J1" s="136" t="s">
        <v>98</v>
      </c>
      <c r="K1" s="137" t="s">
        <v>87</v>
      </c>
      <c r="L1" s="136" t="s">
        <v>101</v>
      </c>
      <c r="M1" s="136" t="s">
        <v>102</v>
      </c>
      <c r="N1" s="136" t="s">
        <v>103</v>
      </c>
      <c r="O1" s="137" t="s">
        <v>104</v>
      </c>
      <c r="P1" s="137"/>
    </row>
    <row r="2" spans="1:16" ht="12.75">
      <c r="A2" s="139">
        <v>1</v>
      </c>
      <c r="B2" s="140" t="s">
        <v>138</v>
      </c>
      <c r="C2" s="141" t="s">
        <v>21</v>
      </c>
      <c r="D2" s="143"/>
      <c r="E2" s="140" t="s">
        <v>179</v>
      </c>
      <c r="F2" s="220">
        <v>0.75</v>
      </c>
      <c r="G2" s="143" t="s">
        <v>139</v>
      </c>
      <c r="H2" s="139">
        <f>ПЮ!$B$4</f>
        <v>1</v>
      </c>
      <c r="I2" s="139" t="str">
        <f>IF(H2="","",VLOOKUP(H2,'Список уч-ов'!$A:$H,3,FALSE))</f>
        <v>ЖЕЛУБЕНКОВ Александр</v>
      </c>
      <c r="J2" s="139">
        <f>ПЮ!$B$5</f>
        <v>4</v>
      </c>
      <c r="K2" s="139" t="str">
        <f>IF(J2="","",VLOOKUP(J2,'Список уч-ов'!$A:$H,3,FALSE))</f>
        <v>КУИМОВ Филипп</v>
      </c>
      <c r="L2" s="139">
        <f>ПЮ!$B$6</f>
        <v>0</v>
      </c>
      <c r="M2" s="139" t="s">
        <v>652</v>
      </c>
      <c r="N2" s="139">
        <f>ПЮ!$B$7</f>
        <v>0</v>
      </c>
      <c r="O2" s="139" t="s">
        <v>653</v>
      </c>
      <c r="P2" s="139" t="s">
        <v>105</v>
      </c>
    </row>
    <row r="3" spans="1:16" ht="12.75">
      <c r="A3" s="139">
        <v>2</v>
      </c>
      <c r="B3" s="140" t="s">
        <v>138</v>
      </c>
      <c r="C3" s="141" t="s">
        <v>22</v>
      </c>
      <c r="D3" s="143"/>
      <c r="E3" s="140" t="s">
        <v>179</v>
      </c>
      <c r="F3" s="220">
        <v>0.75</v>
      </c>
      <c r="G3" s="140" t="s">
        <v>139</v>
      </c>
      <c r="H3" s="139">
        <f>ПЮ!$B$8</f>
        <v>39</v>
      </c>
      <c r="I3" s="139" t="str">
        <f>IF(H3="","",VLOOKUP(H3,'Список уч-ов'!A:H,3,FALSE))</f>
        <v>ЕНИКЕЕВ Владислав</v>
      </c>
      <c r="J3" s="139">
        <f>ПЮ!$B$9</f>
        <v>47</v>
      </c>
      <c r="K3" s="139" t="str">
        <f>IF(J3="","",VLOOKUP(J3,'Список уч-ов'!$A:$H,3,FALSE))</f>
        <v>МЕЛИХОВ Никита</v>
      </c>
      <c r="L3" s="139">
        <f>ПЮ!$B$10</f>
        <v>25</v>
      </c>
      <c r="M3" s="139" t="str">
        <f>IF(L3="","",VLOOKUP(L3,'Список уч-ов'!$A:$H,3,FALSE))</f>
        <v>ПИНЯСКИН Владислав</v>
      </c>
      <c r="N3" s="139">
        <f>ПЮ!$B$11</f>
        <v>33</v>
      </c>
      <c r="O3" s="139" t="str">
        <f>IF(N3="","",VLOOKUP(N3,'Список уч-ов'!$A:$H,3,FALSE))</f>
        <v>ТИМОФЕЕВ Николай</v>
      </c>
      <c r="P3" s="139" t="s">
        <v>105</v>
      </c>
    </row>
    <row r="4" spans="1:16" ht="12.75">
      <c r="A4" s="139">
        <v>3</v>
      </c>
      <c r="B4" s="140" t="s">
        <v>138</v>
      </c>
      <c r="C4" s="141" t="s">
        <v>23</v>
      </c>
      <c r="D4" s="143"/>
      <c r="E4" s="140" t="s">
        <v>179</v>
      </c>
      <c r="F4" s="220">
        <v>0.75</v>
      </c>
      <c r="G4" s="140" t="s">
        <v>139</v>
      </c>
      <c r="H4" s="139">
        <f>ПЮ!$B$12</f>
        <v>17</v>
      </c>
      <c r="I4" s="139" t="str">
        <f>IF(H4="","",VLOOKUP(H4,'Список уч-ов'!A:H,3,FALSE))</f>
        <v>ШАТАЛКИН Максим</v>
      </c>
      <c r="J4" s="139">
        <f>ПЮ!$B$13</f>
        <v>34</v>
      </c>
      <c r="K4" s="139" t="str">
        <f>IF(J4="","",VLOOKUP(J4,'Список уч-ов'!$A:$H,3,FALSE))</f>
        <v>ШВЕЦ Кирилл</v>
      </c>
      <c r="L4" s="139">
        <f>ПЮ!$B$14</f>
        <v>38</v>
      </c>
      <c r="M4" s="139" t="str">
        <f>IF(L4="","",VLOOKUP(L4,'Список уч-ов'!$A:$H,3,FALSE))</f>
        <v>ЗАХАРОВ Дмитрий</v>
      </c>
      <c r="N4" s="139">
        <f>ПЮ!$B$15</f>
        <v>42</v>
      </c>
      <c r="O4" s="139" t="str">
        <f>IF(N4="","",VLOOKUP(N4,'Список уч-ов'!$A:$H,3,FALSE))</f>
        <v>ТАЛАМАНОВ Иван</v>
      </c>
      <c r="P4" s="139" t="s">
        <v>105</v>
      </c>
    </row>
    <row r="5" spans="1:16" ht="12.75">
      <c r="A5" s="139">
        <v>4</v>
      </c>
      <c r="B5" s="140" t="s">
        <v>138</v>
      </c>
      <c r="C5" s="141" t="s">
        <v>24</v>
      </c>
      <c r="D5" s="143"/>
      <c r="E5" s="140" t="s">
        <v>179</v>
      </c>
      <c r="F5" s="220">
        <v>0.75</v>
      </c>
      <c r="G5" s="140" t="s">
        <v>139</v>
      </c>
      <c r="H5" s="139">
        <f>ПЮ!$B$16</f>
        <v>48</v>
      </c>
      <c r="I5" s="139" t="str">
        <f>IF(H5="","",VLOOKUP(H5,'Список уч-ов'!A:H,3,FALSE))</f>
        <v>ДЕРГУНОВ Андрей</v>
      </c>
      <c r="J5" s="139">
        <f>ПЮ!$B$17</f>
        <v>58</v>
      </c>
      <c r="K5" s="139" t="str">
        <f>IF(J5="","",VLOOKUP(J5,'Список уч-ов'!$A:$H,3,FALSE))</f>
        <v>МЕДВЕДЕВ Денис</v>
      </c>
      <c r="L5" s="139">
        <f>ПЮ!$B$18</f>
        <v>13</v>
      </c>
      <c r="M5" s="139" t="str">
        <f>IF(L5="","",VLOOKUP(L5,'Список уч-ов'!$A:$H,3,FALSE))</f>
        <v>ГРИШЕНИН Денис</v>
      </c>
      <c r="N5" s="139">
        <f>ПЮ!$B$19</f>
        <v>10</v>
      </c>
      <c r="O5" s="139" t="str">
        <f>IF(N5="","",VLOOKUP(N5,'Список уч-ов'!$A:$H,3,FALSE))</f>
        <v>ТИМОФЕЕВ Федор</v>
      </c>
      <c r="P5" s="139" t="s">
        <v>105</v>
      </c>
    </row>
    <row r="6" spans="1:16" ht="12.75">
      <c r="A6" s="139">
        <v>5</v>
      </c>
      <c r="B6" s="140" t="s">
        <v>138</v>
      </c>
      <c r="C6" s="141" t="s">
        <v>25</v>
      </c>
      <c r="D6" s="143"/>
      <c r="E6" s="140" t="s">
        <v>179</v>
      </c>
      <c r="F6" s="220">
        <v>0.75</v>
      </c>
      <c r="G6" s="140" t="s">
        <v>139</v>
      </c>
      <c r="H6" s="139">
        <f>ПЮ!$B$20</f>
        <v>18</v>
      </c>
      <c r="I6" s="139" t="str">
        <f>IF(H6="","",VLOOKUP(H6,'Список уч-ов'!A:H,3,FALSE))</f>
        <v>ГРУЗДОВ Евгений</v>
      </c>
      <c r="J6" s="139">
        <f>ПЮ!$B$21</f>
        <v>19</v>
      </c>
      <c r="K6" s="139" t="str">
        <f>IF(J6="","",VLOOKUP(J6,'Список уч-ов'!$A:$H,3,FALSE))</f>
        <v>ТИМИН Егор</v>
      </c>
      <c r="L6" s="139">
        <f>ПЮ!$B$22</f>
        <v>63</v>
      </c>
      <c r="M6" s="139" t="str">
        <f>IF(L6="","",VLOOKUP(L6,'Список уч-ов'!$A:$H,3,FALSE))</f>
        <v>САРЫЧЕВ Сергей</v>
      </c>
      <c r="N6" s="139">
        <f>ПЮ!$B$23</f>
        <v>0</v>
      </c>
      <c r="O6" s="139" t="s">
        <v>613</v>
      </c>
      <c r="P6" s="139" t="s">
        <v>105</v>
      </c>
    </row>
    <row r="7" spans="1:16" ht="12.75">
      <c r="A7" s="139">
        <v>6</v>
      </c>
      <c r="B7" s="140" t="s">
        <v>138</v>
      </c>
      <c r="C7" s="141" t="s">
        <v>26</v>
      </c>
      <c r="D7" s="143"/>
      <c r="E7" s="140" t="s">
        <v>179</v>
      </c>
      <c r="F7" s="220">
        <v>0.75</v>
      </c>
      <c r="G7" s="143" t="s">
        <v>139</v>
      </c>
      <c r="H7" s="139">
        <f>ПЮ!$B$24</f>
        <v>31</v>
      </c>
      <c r="I7" s="139" t="str">
        <f>IF(H7="","",VLOOKUP(H7,'Список уч-ов'!A:H,3,FALSE))</f>
        <v>СКАЛИХИН Вадим</v>
      </c>
      <c r="J7" s="139">
        <f>ПЮ!$B$25</f>
        <v>57</v>
      </c>
      <c r="K7" s="139" t="str">
        <f>IF(J7="","",VLOOKUP(J7,'Список уч-ов'!$A:$H,3,FALSE))</f>
        <v>САВЕЛЬЕВ Сергей</v>
      </c>
      <c r="L7" s="139">
        <f>ПЮ!$B$26</f>
        <v>8</v>
      </c>
      <c r="M7" s="139" t="str">
        <f>IF(L7="","",VLOOKUP(L7,'Список уч-ов'!$A:$H,3,FALSE))</f>
        <v>ЦЫБИН Андрей</v>
      </c>
      <c r="N7" s="139">
        <f>ПЮ!$B$27</f>
        <v>40</v>
      </c>
      <c r="O7" s="139" t="str">
        <f>IF(N7="","",VLOOKUP(N7,'Список уч-ов'!$A:$H,3,FALSE))</f>
        <v>ЛИХАЧЕВ Алексей</v>
      </c>
      <c r="P7" s="139" t="s">
        <v>105</v>
      </c>
    </row>
    <row r="8" spans="1:16" ht="12.75">
      <c r="A8" s="139">
        <v>7</v>
      </c>
      <c r="B8" s="140" t="s">
        <v>138</v>
      </c>
      <c r="C8" s="141" t="s">
        <v>27</v>
      </c>
      <c r="D8" s="143"/>
      <c r="E8" s="140" t="s">
        <v>181</v>
      </c>
      <c r="F8" s="220">
        <v>0.75</v>
      </c>
      <c r="G8" s="140" t="s">
        <v>139</v>
      </c>
      <c r="H8" s="139">
        <f>ПЮ!$B$28</f>
        <v>11</v>
      </c>
      <c r="I8" s="139" t="str">
        <f>IF(H8="","",VLOOKUP(H8,'Список уч-ов'!A:H,3,FALSE))</f>
        <v>ПЕТУХОВ Андрей</v>
      </c>
      <c r="J8" s="139">
        <f>ПЮ!$B$29</f>
        <v>44</v>
      </c>
      <c r="K8" s="139" t="str">
        <f>IF(J8="","",VLOOKUP(J8,'Список уч-ов'!$A:$H,3,FALSE))</f>
        <v>ШАПОШНИКОВ Степан</v>
      </c>
      <c r="L8" s="139">
        <f>ПЮ!$B$30</f>
        <v>28</v>
      </c>
      <c r="M8" s="139" t="str">
        <f>IF(L8="","",VLOOKUP(L8,'Список уч-ов'!$A:$H,3,FALSE))</f>
        <v>КРЕГЕЛЬ Дмитрий</v>
      </c>
      <c r="N8" s="139">
        <f>ПЮ!$B$31</f>
        <v>43</v>
      </c>
      <c r="O8" s="139" t="str">
        <f>IF(N8="","",VLOOKUP(N8,'Список уч-ов'!$A:$H,3,FALSE))</f>
        <v>ЛАВРЕНТЬЕВ Александр</v>
      </c>
      <c r="P8" s="139" t="s">
        <v>105</v>
      </c>
    </row>
    <row r="9" spans="1:16" ht="12.75">
      <c r="A9" s="139">
        <v>8</v>
      </c>
      <c r="B9" s="140" t="s">
        <v>138</v>
      </c>
      <c r="C9" s="141" t="s">
        <v>28</v>
      </c>
      <c r="D9" s="143"/>
      <c r="E9" s="140" t="s">
        <v>181</v>
      </c>
      <c r="F9" s="220">
        <v>0.75</v>
      </c>
      <c r="G9" s="140" t="s">
        <v>139</v>
      </c>
      <c r="H9" s="139">
        <f>ПЮ!$B$32</f>
        <v>49</v>
      </c>
      <c r="I9" s="139" t="str">
        <f>IF(H9="","",VLOOKUP(H9,'Список уч-ов'!A:H,3,FALSE))</f>
        <v>МУХОРТОВ Андрей </v>
      </c>
      <c r="J9" s="139">
        <f>ПЮ!$B$33</f>
        <v>54</v>
      </c>
      <c r="K9" s="139" t="str">
        <f>IF(J9="","",VLOOKUP(J9,'Список уч-ов'!$A:$H,3,FALSE))</f>
        <v>ЛЕГЕНЬКИЙ Александр</v>
      </c>
      <c r="L9" s="139">
        <f>ПЮ!$B$34</f>
        <v>5</v>
      </c>
      <c r="M9" s="139" t="str">
        <f>IF(L9="","",VLOOKUP(L9,'Список уч-ов'!$A:$H,3,FALSE))</f>
        <v>БЕЛИКОВ Максим</v>
      </c>
      <c r="N9" s="139">
        <f>ПЮ!$B$35</f>
        <v>7</v>
      </c>
      <c r="O9" s="139" t="str">
        <f>IF(N9="","",VLOOKUP(N9,'Список уч-ов'!$A:$H,3,FALSE))</f>
        <v>ШАМИН Илья</v>
      </c>
      <c r="P9" s="139" t="s">
        <v>105</v>
      </c>
    </row>
    <row r="10" spans="1:16" ht="12.75">
      <c r="A10" s="139">
        <v>9</v>
      </c>
      <c r="B10" s="140" t="s">
        <v>138</v>
      </c>
      <c r="C10" s="141" t="s">
        <v>29</v>
      </c>
      <c r="D10" s="143"/>
      <c r="E10" s="140" t="s">
        <v>181</v>
      </c>
      <c r="F10" s="220">
        <v>0.75</v>
      </c>
      <c r="G10" s="140" t="s">
        <v>139</v>
      </c>
      <c r="H10" s="139">
        <f>ПЮ!$B$36</f>
        <v>9</v>
      </c>
      <c r="I10" s="139" t="str">
        <f>IF(H10="","",VLOOKUP(H10,'Список уч-ов'!A:H,3,FALSE))</f>
        <v>ЩЕТИНКИН Кирилл</v>
      </c>
      <c r="J10" s="139">
        <f>ПЮ!$B$37</f>
        <v>3</v>
      </c>
      <c r="K10" s="139" t="str">
        <f>IF(J10="","",VLOOKUP(J10,'Список уч-ов'!$A:$H,3,FALSE))</f>
        <v>ВНУКОВ Артем</v>
      </c>
      <c r="L10" s="139">
        <f>ПЮ!$B$38</f>
        <v>55</v>
      </c>
      <c r="M10" s="139" t="str">
        <f>IF(L10="","",VLOOKUP(L10,'Список уч-ов'!$A:$H,3,FALSE))</f>
        <v>ЛЕБЕДЕВ Максим</v>
      </c>
      <c r="N10" s="139">
        <f>ПЮ!$B$39</f>
        <v>62</v>
      </c>
      <c r="O10" s="139" t="str">
        <f>IF(N10="","",VLOOKUP(N10,'Список уч-ов'!$A:$H,3,FALSE))</f>
        <v>МЕЛКУЕВ Семен </v>
      </c>
      <c r="P10" s="139" t="s">
        <v>105</v>
      </c>
    </row>
    <row r="11" spans="1:16" ht="12.75">
      <c r="A11" s="139">
        <v>10</v>
      </c>
      <c r="B11" s="140" t="s">
        <v>138</v>
      </c>
      <c r="C11" s="141" t="s">
        <v>30</v>
      </c>
      <c r="D11" s="143"/>
      <c r="E11" s="140" t="s">
        <v>181</v>
      </c>
      <c r="F11" s="220">
        <v>0.75</v>
      </c>
      <c r="G11" s="143" t="s">
        <v>139</v>
      </c>
      <c r="H11" s="139">
        <f>ПЮ!$B$40</f>
        <v>37</v>
      </c>
      <c r="I11" s="139" t="str">
        <f>IF(H11="","",VLOOKUP(H11,'Список уч-ов'!A:H,3,FALSE))</f>
        <v>ВАКУЛИН Денис</v>
      </c>
      <c r="J11" s="139">
        <f>ПЮ!$B$41</f>
        <v>60</v>
      </c>
      <c r="K11" s="139" t="str">
        <f>IF(J11="","",VLOOKUP(J11,'Список уч-ов'!$A:$H,3,FALSE))</f>
        <v>ПИНАЕВ Алексей </v>
      </c>
      <c r="L11" s="139">
        <f>ПЮ!$B$42</f>
        <v>30</v>
      </c>
      <c r="M11" s="139" t="str">
        <f>IF(L11="","",VLOOKUP(L11,'Список уч-ов'!$A:$H,3,FALSE))</f>
        <v>ЖАРКО Олег</v>
      </c>
      <c r="N11" s="139">
        <f>ПЮ!$B$43</f>
        <v>23</v>
      </c>
      <c r="O11" s="139" t="str">
        <f>IF(N11="","",VLOOKUP(N11,'Список уч-ов'!$A:$H,3,FALSE))</f>
        <v>ПАМШЕВ Никита</v>
      </c>
      <c r="P11" s="139" t="s">
        <v>105</v>
      </c>
    </row>
    <row r="12" spans="1:16" ht="12.75">
      <c r="A12" s="139">
        <v>11</v>
      </c>
      <c r="B12" s="140" t="s">
        <v>138</v>
      </c>
      <c r="C12" s="141" t="s">
        <v>31</v>
      </c>
      <c r="D12" s="143"/>
      <c r="E12" s="140" t="s">
        <v>181</v>
      </c>
      <c r="F12" s="220">
        <v>0.75</v>
      </c>
      <c r="G12" s="140" t="s">
        <v>139</v>
      </c>
      <c r="H12" s="139">
        <f>ПЮ!$B$44</f>
        <v>15</v>
      </c>
      <c r="I12" s="139" t="str">
        <f>IF(H12="","",VLOOKUP(H12,'Список уч-ов'!A:H,3,FALSE))</f>
        <v>КОТЛЯРОВ Никита</v>
      </c>
      <c r="J12" s="139">
        <f>ПЮ!$B$45</f>
        <v>29</v>
      </c>
      <c r="K12" s="139" t="str">
        <f>IF(J12="","",VLOOKUP(J12,'Список уч-ов'!$A:$H,3,FALSE))</f>
        <v>МАЛЬЦЕВ Александр</v>
      </c>
      <c r="L12" s="139">
        <f>ПЮ!$B$46</f>
        <v>56</v>
      </c>
      <c r="M12" s="139" t="str">
        <f>IF(L12="","",VLOOKUP(L12,'Список уч-ов'!$A:$H,3,FALSE))</f>
        <v>МИЛИНКА Владислав</v>
      </c>
      <c r="N12" s="139">
        <f>ПЮ!$B$47</f>
        <v>41</v>
      </c>
      <c r="O12" s="139" t="str">
        <f>IF(N12="","",VLOOKUP(N12,'Список уч-ов'!$A:$H,3,FALSE))</f>
        <v>БОНДАРЕВ Александр</v>
      </c>
      <c r="P12" s="139" t="s">
        <v>105</v>
      </c>
    </row>
    <row r="13" spans="1:16" ht="12.75">
      <c r="A13" s="139">
        <v>12</v>
      </c>
      <c r="B13" s="140" t="s">
        <v>138</v>
      </c>
      <c r="C13" s="141" t="s">
        <v>32</v>
      </c>
      <c r="D13" s="143"/>
      <c r="E13" s="140" t="s">
        <v>181</v>
      </c>
      <c r="F13" s="220">
        <v>0.75</v>
      </c>
      <c r="G13" s="140" t="s">
        <v>139</v>
      </c>
      <c r="H13" s="139">
        <f>ПЮ!$B$48</f>
        <v>51</v>
      </c>
      <c r="I13" s="139" t="str">
        <f>IF(H13="","",VLOOKUP(H13,'Список уч-ов'!A:H,3,FALSE))</f>
        <v>КИРЬЯНОВ Игорь </v>
      </c>
      <c r="J13" s="139">
        <f>ПЮ!$B$49</f>
        <v>61</v>
      </c>
      <c r="K13" s="139" t="str">
        <f>IF(J13="","",VLOOKUP(J13,'Список уч-ов'!$A:$H,3,FALSE))</f>
        <v>ГУСЕВ Владислав</v>
      </c>
      <c r="L13" s="139">
        <f>ПЮ!$B$50</f>
        <v>16</v>
      </c>
      <c r="M13" s="139" t="str">
        <f>IF(L13="","",VLOOKUP(L13,'Список уч-ов'!$A:$H,3,FALSE))</f>
        <v>ЕЛИЗАРОВ Сергей</v>
      </c>
      <c r="N13" s="139">
        <f>ПЮ!$B$51</f>
        <v>22</v>
      </c>
      <c r="O13" s="139" t="str">
        <f>IF(N13="","",VLOOKUP(N13,'Список уч-ов'!$A:$H,3,FALSE))</f>
        <v>ТИМОШИН Богдан</v>
      </c>
      <c r="P13" s="139" t="s">
        <v>105</v>
      </c>
    </row>
    <row r="14" spans="1:16" ht="12.75">
      <c r="A14" s="139">
        <v>13</v>
      </c>
      <c r="B14" s="140" t="s">
        <v>138</v>
      </c>
      <c r="C14" s="141" t="s">
        <v>33</v>
      </c>
      <c r="D14" s="143"/>
      <c r="E14" s="140" t="s">
        <v>181</v>
      </c>
      <c r="F14" s="220">
        <v>0.75</v>
      </c>
      <c r="G14" s="140" t="s">
        <v>139</v>
      </c>
      <c r="H14" s="139">
        <f>ПЮ!$B$52</f>
        <v>12</v>
      </c>
      <c r="I14" s="139" t="str">
        <f>IF(H14="","",VLOOKUP(H14,'Список уч-ов'!A:H,3,FALSE))</f>
        <v>ВОРОБЬЕВ Кирилл</v>
      </c>
      <c r="J14" s="139">
        <f>ПЮ!$B$53</f>
        <v>24</v>
      </c>
      <c r="K14" s="139" t="str">
        <f>IF(J14="","",VLOOKUP(J14,'Список уч-ов'!$A:$H,3,FALSE))</f>
        <v>МИТРОФАНОВ Илья</v>
      </c>
      <c r="L14" s="139">
        <f>ПЮ!$B$54</f>
        <v>36</v>
      </c>
      <c r="M14" s="139" t="str">
        <f>IF(L14="","",VLOOKUP(L14,'Список уч-ов'!$A:$H,3,FALSE))</f>
        <v>ПРОКОФЬЕВ Андрей</v>
      </c>
      <c r="N14" s="139">
        <f>ПЮ!$B$55</f>
        <v>53</v>
      </c>
      <c r="O14" s="139" t="str">
        <f>IF(N14="","",VLOOKUP(N14,'Список уч-ов'!$A:$H,3,FALSE))</f>
        <v>СОЛОВЬЕВ Иван</v>
      </c>
      <c r="P14" s="139" t="s">
        <v>105</v>
      </c>
    </row>
    <row r="15" spans="1:16" ht="12.75">
      <c r="A15" s="139">
        <v>14</v>
      </c>
      <c r="B15" s="140" t="s">
        <v>138</v>
      </c>
      <c r="C15" s="141" t="s">
        <v>34</v>
      </c>
      <c r="D15" s="143"/>
      <c r="E15" s="140" t="s">
        <v>181</v>
      </c>
      <c r="F15" s="220">
        <v>0.75</v>
      </c>
      <c r="G15" s="140" t="s">
        <v>139</v>
      </c>
      <c r="H15" s="139">
        <f>ПЮ!$B$56</f>
        <v>45</v>
      </c>
      <c r="I15" s="139" t="str">
        <f>IF(H15="","",VLOOKUP(H15,'Список уч-ов'!A:H,3,FALSE))</f>
        <v>ПЕТРОВ Антон</v>
      </c>
      <c r="J15" s="139">
        <f>ПЮ!$B$57</f>
        <v>0</v>
      </c>
      <c r="K15" s="139" t="s">
        <v>614</v>
      </c>
      <c r="L15" s="139">
        <f>ПЮ!$B$58</f>
        <v>21</v>
      </c>
      <c r="M15" s="139" t="str">
        <f>IF(L15="","",VLOOKUP(L15,'Список уч-ов'!$A:$H,3,FALSE))</f>
        <v>САВИНОВ Максим</v>
      </c>
      <c r="N15" s="139">
        <f>ПЮ!$B$59</f>
        <v>20</v>
      </c>
      <c r="O15" s="139" t="str">
        <f>IF(N15="","",VLOOKUP(N15,'Список уч-ов'!$A:$H,3,FALSE))</f>
        <v>СЕМЕРИКОВ Кирилл</v>
      </c>
      <c r="P15" s="139" t="s">
        <v>105</v>
      </c>
    </row>
    <row r="16" spans="1:16" ht="12.75">
      <c r="A16" s="139">
        <v>15</v>
      </c>
      <c r="B16" s="140" t="s">
        <v>138</v>
      </c>
      <c r="C16" s="141" t="s">
        <v>35</v>
      </c>
      <c r="D16" s="143"/>
      <c r="E16" s="140" t="s">
        <v>181</v>
      </c>
      <c r="F16" s="220">
        <v>0.75</v>
      </c>
      <c r="G16" s="140" t="s">
        <v>139</v>
      </c>
      <c r="H16" s="139">
        <f>ПЮ!$B$60</f>
        <v>27</v>
      </c>
      <c r="I16" s="139" t="str">
        <f>IF(H16="","",VLOOKUP(H16,'Список уч-ов'!A:H,3,FALSE))</f>
        <v>ПОВСТЯНЫЙ Петр</v>
      </c>
      <c r="J16" s="139">
        <f>ПЮ!$B$61</f>
        <v>32</v>
      </c>
      <c r="K16" s="139" t="str">
        <f>IF(J16="","",VLOOKUP(J16,'Список уч-ов'!$A:$H,3,FALSE))</f>
        <v>ЕФРОЙКИН Максим</v>
      </c>
      <c r="L16" s="139">
        <f>ПЮ!$B$62</f>
        <v>50</v>
      </c>
      <c r="M16" s="139" t="str">
        <f>IF(L16="","",VLOOKUP(L16,'Список уч-ов'!$A:$H,3,FALSE))</f>
        <v>РОСЛЯКОВ Андрей</v>
      </c>
      <c r="N16" s="139">
        <f>ПЮ!$B$63</f>
        <v>59</v>
      </c>
      <c r="O16" s="139" t="str">
        <f>IF(N16="","",VLOOKUP(N16,'Список уч-ов'!$A:$H,3,FALSE))</f>
        <v>СЕМЕНОВ Андрей</v>
      </c>
      <c r="P16" s="139" t="s">
        <v>105</v>
      </c>
    </row>
    <row r="17" spans="1:16" ht="12.75">
      <c r="A17" s="139">
        <v>16</v>
      </c>
      <c r="B17" s="140" t="s">
        <v>138</v>
      </c>
      <c r="C17" s="141" t="s">
        <v>36</v>
      </c>
      <c r="D17" s="143"/>
      <c r="E17" s="140" t="s">
        <v>181</v>
      </c>
      <c r="F17" s="220">
        <v>0.75</v>
      </c>
      <c r="G17" s="140" t="s">
        <v>139</v>
      </c>
      <c r="H17" s="139">
        <f>ПЮ!$B$64</f>
        <v>26</v>
      </c>
      <c r="I17" s="139" t="str">
        <f>IF(H17="","",VLOOKUP(H17,'Список уч-ов'!A:H,3,FALSE))</f>
        <v>ШЕРСТЯНЫХ Альберт</v>
      </c>
      <c r="J17" s="139">
        <f>ПЮ!$B$65</f>
        <v>46</v>
      </c>
      <c r="K17" s="139" t="str">
        <f>IF(J17="","",VLOOKUP(J17,'Список уч-ов'!$A:$H,3,FALSE))</f>
        <v>КУСТОВ Игорь</v>
      </c>
      <c r="L17" s="139">
        <f>ПЮ!$B$66</f>
        <v>2</v>
      </c>
      <c r="M17" s="139" t="str">
        <f>IF(L17="","",VLOOKUP(L17,'Список уч-ов'!$A:$H,3,FALSE))</f>
        <v>ГАДИЕВ Вильдан</v>
      </c>
      <c r="N17" s="139">
        <f>ПЮ!$B$67</f>
        <v>6</v>
      </c>
      <c r="O17" s="139" t="str">
        <f>IF(N17="","",VLOOKUP(N17,'Список уч-ов'!$A:$H,3,FALSE))</f>
        <v>КИРИЛЛОВ Никита</v>
      </c>
      <c r="P17" s="139" t="s">
        <v>105</v>
      </c>
    </row>
    <row r="18" spans="1:16" ht="12.75">
      <c r="A18" s="139">
        <v>17</v>
      </c>
      <c r="B18" s="140" t="s">
        <v>141</v>
      </c>
      <c r="C18" s="141" t="s">
        <v>37</v>
      </c>
      <c r="D18" s="143"/>
      <c r="E18" s="140" t="s">
        <v>181</v>
      </c>
      <c r="F18" s="220">
        <v>0.7708333333333334</v>
      </c>
      <c r="G18" s="143" t="s">
        <v>139</v>
      </c>
      <c r="H18" s="139">
        <f>ПЮ!F5</f>
        <v>1</v>
      </c>
      <c r="I18" s="139" t="str">
        <f>IF(H18="","",VLOOKUP(H18,'Список уч-ов'!A:H,3,FALSE))</f>
        <v>ЖЕЛУБЕНКОВ Александр</v>
      </c>
      <c r="J18" s="139">
        <f>ПЮ!F6</f>
        <v>4</v>
      </c>
      <c r="K18" s="139" t="str">
        <f>IF(J18="","",VLOOKUP(J18,'Список уч-ов'!$A:$H,3,FALSE))</f>
        <v>КУИМОВ Филипп</v>
      </c>
      <c r="L18" s="139">
        <f>ПЮ!F9</f>
        <v>25</v>
      </c>
      <c r="M18" s="139" t="str">
        <f>IF(L18="","",VLOOKUP(L18,'Список уч-ов'!$A:$H,3,FALSE))</f>
        <v>ПИНЯСКИН Владислав</v>
      </c>
      <c r="N18" s="139">
        <f>ПЮ!F10</f>
        <v>33</v>
      </c>
      <c r="O18" s="139" t="str">
        <f>IF(N18="","",VLOOKUP(N18,'Список уч-ов'!$A:$H,3,FALSE))</f>
        <v>ТИМОФЕЕВ Николай</v>
      </c>
      <c r="P18" s="139" t="s">
        <v>105</v>
      </c>
    </row>
    <row r="19" spans="1:16" ht="12.75">
      <c r="A19" s="139">
        <v>18</v>
      </c>
      <c r="B19" s="140" t="s">
        <v>141</v>
      </c>
      <c r="C19" s="141" t="s">
        <v>38</v>
      </c>
      <c r="D19" s="143"/>
      <c r="E19" s="140" t="s">
        <v>181</v>
      </c>
      <c r="F19" s="220">
        <v>0.7708333333333334</v>
      </c>
      <c r="G19" s="140" t="s">
        <v>139</v>
      </c>
      <c r="H19" s="139">
        <f>ПЮ!F13</f>
        <v>17</v>
      </c>
      <c r="I19" s="139" t="str">
        <f>IF(H19="","",VLOOKUP(H19,'Список уч-ов'!A:H,3,FALSE))</f>
        <v>ШАТАЛКИН Максим</v>
      </c>
      <c r="J19" s="139">
        <f>ПЮ!F14</f>
        <v>34</v>
      </c>
      <c r="K19" s="139" t="str">
        <f>IF(J19="","",VLOOKUP(J19,'Список уч-ов'!$A:$H,3,FALSE))</f>
        <v>ШВЕЦ Кирилл</v>
      </c>
      <c r="L19" s="139">
        <f>ПЮ!F17</f>
        <v>13</v>
      </c>
      <c r="M19" s="139" t="str">
        <f>IF(L19="","",VLOOKUP(L19,'Список уч-ов'!$A:$H,3,FALSE))</f>
        <v>ГРИШЕНИН Денис</v>
      </c>
      <c r="N19" s="139">
        <f>ПЮ!F18</f>
        <v>10</v>
      </c>
      <c r="O19" s="139" t="str">
        <f>IF(N19="","",VLOOKUP(N19,'Список уч-ов'!$A:$H,3,FALSE))</f>
        <v>ТИМОФЕЕВ Федор</v>
      </c>
      <c r="P19" s="139" t="s">
        <v>105</v>
      </c>
    </row>
    <row r="20" spans="1:16" ht="12.75">
      <c r="A20" s="139">
        <v>19</v>
      </c>
      <c r="B20" s="140" t="s">
        <v>141</v>
      </c>
      <c r="C20" s="141" t="s">
        <v>39</v>
      </c>
      <c r="D20" s="143"/>
      <c r="E20" s="140" t="s">
        <v>181</v>
      </c>
      <c r="F20" s="220">
        <v>0.7708333333333334</v>
      </c>
      <c r="G20" s="140" t="s">
        <v>139</v>
      </c>
      <c r="H20" s="139">
        <f>ПЮ!F21</f>
        <v>18</v>
      </c>
      <c r="I20" s="139" t="str">
        <f>IF(H20="","",VLOOKUP(H20,'Список уч-ов'!A:H,3,FALSE))</f>
        <v>ГРУЗДОВ Евгений</v>
      </c>
      <c r="J20" s="139">
        <f>ПЮ!F22</f>
        <v>19</v>
      </c>
      <c r="K20" s="139" t="str">
        <f>IF(J20="","",VLOOKUP(J20,'Список уч-ов'!$A:$H,3,FALSE))</f>
        <v>ТИМИН Егор</v>
      </c>
      <c r="L20" s="139">
        <f>ПЮ!F25</f>
        <v>8</v>
      </c>
      <c r="M20" s="139" t="str">
        <f>IF(L20="","",VLOOKUP(L20,'Список уч-ов'!$A:$H,3,FALSE))</f>
        <v>ЦЫБИН Андрей</v>
      </c>
      <c r="N20" s="139">
        <f>ПЮ!F26</f>
        <v>40</v>
      </c>
      <c r="O20" s="139" t="str">
        <f>IF(N20="","",VLOOKUP(N20,'Список уч-ов'!$A:$H,3,FALSE))</f>
        <v>ЛИХАЧЕВ Алексей</v>
      </c>
      <c r="P20" s="139" t="s">
        <v>105</v>
      </c>
    </row>
    <row r="21" spans="1:16" ht="12.75">
      <c r="A21" s="139">
        <v>20</v>
      </c>
      <c r="B21" s="140" t="s">
        <v>141</v>
      </c>
      <c r="C21" s="141" t="s">
        <v>40</v>
      </c>
      <c r="D21" s="143"/>
      <c r="E21" s="140" t="s">
        <v>181</v>
      </c>
      <c r="F21" s="220">
        <v>0.7708333333333334</v>
      </c>
      <c r="G21" s="140" t="s">
        <v>139</v>
      </c>
      <c r="H21" s="139">
        <f>ПЮ!F29</f>
        <v>28</v>
      </c>
      <c r="I21" s="139" t="str">
        <f>IF(H21="","",VLOOKUP(H21,'Список уч-ов'!A:H,3,FALSE))</f>
        <v>КРЕГЕЛЬ Дмитрий</v>
      </c>
      <c r="J21" s="139">
        <f>ПЮ!F30</f>
        <v>43</v>
      </c>
      <c r="K21" s="139" t="str">
        <f>IF(J21="","",VLOOKUP(J21,'Список уч-ов'!$A:$H,3,FALSE))</f>
        <v>ЛАВРЕНТЬЕВ Александр</v>
      </c>
      <c r="L21" s="139">
        <f>ПЮ!F33</f>
        <v>5</v>
      </c>
      <c r="M21" s="139" t="str">
        <f>IF(L21="","",VLOOKUP(L21,'Список уч-ов'!$A:$H,3,FALSE))</f>
        <v>БЕЛИКОВ Максим</v>
      </c>
      <c r="N21" s="139">
        <f>ПЮ!F34</f>
        <v>7</v>
      </c>
      <c r="O21" s="139" t="str">
        <f>IF(N21="","",VLOOKUP(N21,'Список уч-ов'!$A:$H,3,FALSE))</f>
        <v>ШАМИН Илья</v>
      </c>
      <c r="P21" s="139" t="s">
        <v>105</v>
      </c>
    </row>
    <row r="22" spans="1:16" ht="12.75">
      <c r="A22" s="139">
        <v>21</v>
      </c>
      <c r="B22" s="140" t="s">
        <v>141</v>
      </c>
      <c r="C22" s="141" t="s">
        <v>41</v>
      </c>
      <c r="D22" s="143"/>
      <c r="E22" s="140" t="s">
        <v>181</v>
      </c>
      <c r="F22" s="220">
        <v>0.7708333333333334</v>
      </c>
      <c r="G22" s="140" t="s">
        <v>139</v>
      </c>
      <c r="H22" s="139">
        <f>ПЮ!F37</f>
        <v>9</v>
      </c>
      <c r="I22" s="139" t="str">
        <f>IF(H22="","",VLOOKUP(H22,'Список уч-ов'!A:H,3,FALSE))</f>
        <v>ЩЕТИНКИН Кирилл</v>
      </c>
      <c r="J22" s="139">
        <f>ПЮ!F38</f>
        <v>3</v>
      </c>
      <c r="K22" s="139" t="str">
        <f>IF(J22="","",VLOOKUP(J22,'Список уч-ов'!$A:$H,3,FALSE))</f>
        <v>ВНУКОВ Артем</v>
      </c>
      <c r="L22" s="139">
        <f>ПЮ!F41</f>
        <v>30</v>
      </c>
      <c r="M22" s="139" t="str">
        <f>IF(L22="","",VLOOKUP(L22,'Список уч-ов'!$A:$H,3,FALSE))</f>
        <v>ЖАРКО Олег</v>
      </c>
      <c r="N22" s="139">
        <f>ПЮ!F42</f>
        <v>23</v>
      </c>
      <c r="O22" s="139" t="str">
        <f>IF(N22="","",VLOOKUP(N22,'Список уч-ов'!$A:$H,3,FALSE))</f>
        <v>ПАМШЕВ Никита</v>
      </c>
      <c r="P22" s="139" t="s">
        <v>105</v>
      </c>
    </row>
    <row r="23" spans="1:16" ht="12.75">
      <c r="A23" s="139">
        <v>22</v>
      </c>
      <c r="B23" s="140" t="s">
        <v>141</v>
      </c>
      <c r="C23" s="141" t="s">
        <v>42</v>
      </c>
      <c r="D23" s="143"/>
      <c r="E23" s="140" t="s">
        <v>181</v>
      </c>
      <c r="F23" s="220">
        <v>0.7708333333333334</v>
      </c>
      <c r="G23" s="143" t="s">
        <v>139</v>
      </c>
      <c r="H23" s="139">
        <f>ПЮ!F45</f>
        <v>56</v>
      </c>
      <c r="I23" s="139" t="str">
        <f>IF(H23="","",VLOOKUP(H23,'Список уч-ов'!A:H,3,FALSE))</f>
        <v>МИЛИНКА Владислав</v>
      </c>
      <c r="J23" s="139">
        <f>ПЮ!F46</f>
        <v>41</v>
      </c>
      <c r="K23" s="139" t="str">
        <f>IF(J23="","",VLOOKUP(J23,'Список уч-ов'!$A:$H,3,FALSE))</f>
        <v>БОНДАРЕВ Александр</v>
      </c>
      <c r="L23" s="139">
        <f>ПЮ!F49</f>
        <v>16</v>
      </c>
      <c r="M23" s="139" t="str">
        <f>IF(L23="","",VLOOKUP(L23,'Список уч-ов'!$A:$H,3,FALSE))</f>
        <v>ЕЛИЗАРОВ Сергей</v>
      </c>
      <c r="N23" s="139">
        <f>ПЮ!F50</f>
        <v>22</v>
      </c>
      <c r="O23" s="139" t="str">
        <f>IF(N23="","",VLOOKUP(N23,'Список уч-ов'!$A:$H,3,FALSE))</f>
        <v>ТИМОШИН Богдан</v>
      </c>
      <c r="P23" s="139" t="s">
        <v>105</v>
      </c>
    </row>
    <row r="24" spans="1:16" ht="12.75">
      <c r="A24" s="139">
        <v>23</v>
      </c>
      <c r="B24" s="140" t="s">
        <v>141</v>
      </c>
      <c r="C24" s="141" t="s">
        <v>43</v>
      </c>
      <c r="D24" s="143"/>
      <c r="E24" s="140" t="s">
        <v>181</v>
      </c>
      <c r="F24" s="220">
        <v>0.7708333333333334</v>
      </c>
      <c r="G24" s="140" t="s">
        <v>139</v>
      </c>
      <c r="H24" s="139">
        <f>ПЮ!F53</f>
        <v>12</v>
      </c>
      <c r="I24" s="139" t="str">
        <f>IF(H24="","",VLOOKUP(H24,'Список уч-ов'!A:H,3,FALSE))</f>
        <v>ВОРОБЬЕВ Кирилл</v>
      </c>
      <c r="J24" s="139">
        <f>ПЮ!F54</f>
        <v>24</v>
      </c>
      <c r="K24" s="139" t="str">
        <f>IF(J24="","",VLOOKUP(J24,'Список уч-ов'!$A:$H,3,FALSE))</f>
        <v>МИТРОФАНОВ Илья</v>
      </c>
      <c r="L24" s="139">
        <f>ПЮ!F57</f>
        <v>45</v>
      </c>
      <c r="M24" s="139" t="str">
        <f>IF(L24="","",VLOOKUP(L24,'Список уч-ов'!$A:$H,3,FALSE))</f>
        <v>ПЕТРОВ Антон</v>
      </c>
      <c r="N24" s="139">
        <f>ПЮ!F58</f>
        <v>0</v>
      </c>
      <c r="O24" s="139" t="e">
        <f>IF(N24="","",VLOOKUP(N24,'Список уч-ов'!$A:$H,3,FALSE))</f>
        <v>#N/A</v>
      </c>
      <c r="P24" s="139" t="s">
        <v>105</v>
      </c>
    </row>
    <row r="25" spans="1:16" ht="12.75">
      <c r="A25" s="139">
        <v>24</v>
      </c>
      <c r="B25" s="140" t="s">
        <v>141</v>
      </c>
      <c r="C25" s="141" t="s">
        <v>44</v>
      </c>
      <c r="D25" s="143"/>
      <c r="E25" s="140" t="s">
        <v>181</v>
      </c>
      <c r="F25" s="220">
        <v>0.7708333333333334</v>
      </c>
      <c r="G25" s="140" t="s">
        <v>139</v>
      </c>
      <c r="H25" s="139">
        <f>ПЮ!F61</f>
        <v>27</v>
      </c>
      <c r="I25" s="139" t="str">
        <f>IF(H25="","",VLOOKUP(H25,'Список уч-ов'!A:H,3,FALSE))</f>
        <v>ПОВСТЯНЫЙ Петр</v>
      </c>
      <c r="J25" s="139">
        <f>ПЮ!F62</f>
        <v>32</v>
      </c>
      <c r="K25" s="139" t="str">
        <f>IF(J25="","",VLOOKUP(J25,'Список уч-ов'!$A:$H,3,FALSE))</f>
        <v>ЕФРОЙКИН Максим</v>
      </c>
      <c r="L25" s="139">
        <f>ПЮ!F65</f>
        <v>2</v>
      </c>
      <c r="M25" s="139" t="str">
        <f>IF(L25="","",VLOOKUP(L25,'Список уч-ов'!$A:$H,3,FALSE))</f>
        <v>ГАДИЕВ Вильдан</v>
      </c>
      <c r="N25" s="139">
        <f>ПЮ!F66</f>
        <v>6</v>
      </c>
      <c r="O25" s="139" t="str">
        <f>IF(N25="","",VLOOKUP(N25,'Список уч-ов'!$A:$H,3,FALSE))</f>
        <v>КИРИЛЛОВ Никита</v>
      </c>
      <c r="P25" s="139" t="s">
        <v>105</v>
      </c>
    </row>
    <row r="26" spans="1:16" ht="12.75">
      <c r="A26" s="139">
        <v>25</v>
      </c>
      <c r="B26" s="140" t="s">
        <v>99</v>
      </c>
      <c r="C26" s="141" t="s">
        <v>45</v>
      </c>
      <c r="D26" s="143" t="str">
        <f>ПЮ!J12</f>
        <v>10:00 / Ст. 9</v>
      </c>
      <c r="E26" s="140" t="str">
        <f>ПЮ!J11</f>
        <v>01.05</v>
      </c>
      <c r="F26" s="142" t="str">
        <f aca="true" t="shared" si="0" ref="F26:F32">MID(D26,1,SEARCH(" ",D26)-1)</f>
        <v>10:00</v>
      </c>
      <c r="G26" s="143" t="str">
        <f aca="true" t="shared" si="1" ref="G26:G32">MID(D26,12,SEARCH(" ",D26)-1)</f>
        <v> 9</v>
      </c>
      <c r="H26" s="139">
        <f>ПЮ!$I$7</f>
        <v>1</v>
      </c>
      <c r="I26" s="139" t="str">
        <f>IF(H26="","",VLOOKUP(H26,'Список уч-ов'!A:H,3,FALSE))</f>
        <v>ЖЕЛУБЕНКОВ Александр</v>
      </c>
      <c r="J26" s="139">
        <f>ПЮ!$I$8</f>
        <v>4</v>
      </c>
      <c r="K26" s="139" t="str">
        <f>IF(J26="","",VLOOKUP(J26,'Список уч-ов'!$A:$H,3,FALSE))</f>
        <v>КУИМОВ Филипп</v>
      </c>
      <c r="L26" s="139">
        <f>ПЮ!$I$15</f>
        <v>13</v>
      </c>
      <c r="M26" s="139" t="str">
        <f>IF(L26="","",VLOOKUP(L26,'Список уч-ов'!$A:$H,3,FALSE))</f>
        <v>ГРИШЕНИН Денис</v>
      </c>
      <c r="N26" s="139">
        <f>ПЮ!$I$16</f>
        <v>10</v>
      </c>
      <c r="O26" s="139" t="str">
        <f>IF(N26="","",VLOOKUP(N26,'Список уч-ов'!$A:$H,3,FALSE))</f>
        <v>ТИМОФЕЕВ Федор</v>
      </c>
      <c r="P26" s="139" t="s">
        <v>105</v>
      </c>
    </row>
    <row r="27" spans="1:16" ht="12.75">
      <c r="A27" s="139">
        <v>26</v>
      </c>
      <c r="B27" s="140" t="s">
        <v>99</v>
      </c>
      <c r="C27" s="141" t="s">
        <v>46</v>
      </c>
      <c r="D27" s="143" t="str">
        <f>ПЮ!J28</f>
        <v>10:00 / Ст. 10</v>
      </c>
      <c r="E27" s="140" t="str">
        <f>ПЮ!J27</f>
        <v>01.05</v>
      </c>
      <c r="F27" s="141" t="str">
        <f t="shared" si="0"/>
        <v>10:00</v>
      </c>
      <c r="G27" s="140" t="str">
        <f t="shared" si="1"/>
        <v> 10</v>
      </c>
      <c r="H27" s="139">
        <f>ПЮ!$I$23</f>
        <v>18</v>
      </c>
      <c r="I27" s="139" t="str">
        <f>IF(H27="","",VLOOKUP(H27,'Список уч-ов'!A:H,3,FALSE))</f>
        <v>ГРУЗДОВ Евгений</v>
      </c>
      <c r="J27" s="139">
        <f>ПЮ!$I$24</f>
        <v>19</v>
      </c>
      <c r="K27" s="139" t="str">
        <f>IF(J27="","",VLOOKUP(J27,'Список уч-ов'!$A:$H,3,FALSE))</f>
        <v>ТИМИН Егор</v>
      </c>
      <c r="L27" s="139">
        <f>ПЮ!$I$31</f>
        <v>5</v>
      </c>
      <c r="M27" s="139" t="str">
        <f>IF(L27="","",VLOOKUP(L27,'Список уч-ов'!$A:$H,3,FALSE))</f>
        <v>БЕЛИКОВ Максим</v>
      </c>
      <c r="N27" s="139">
        <f>ПЮ!$I$32</f>
        <v>7</v>
      </c>
      <c r="O27" s="139" t="str">
        <f>IF(N27="","",VLOOKUP(N27,'Список уч-ов'!$A:$H,3,FALSE))</f>
        <v>ШАМИН Илья</v>
      </c>
      <c r="P27" s="139" t="s">
        <v>105</v>
      </c>
    </row>
    <row r="28" spans="1:16" ht="12.75">
      <c r="A28" s="139">
        <v>27</v>
      </c>
      <c r="B28" s="140" t="s">
        <v>99</v>
      </c>
      <c r="C28" s="141" t="s">
        <v>47</v>
      </c>
      <c r="D28" s="143" t="str">
        <f>ПЮ!J44</f>
        <v>10:00 / Ст. 11</v>
      </c>
      <c r="E28" s="140" t="str">
        <f>ПЮ!J43</f>
        <v>01.05</v>
      </c>
      <c r="F28" s="141" t="str">
        <f t="shared" si="0"/>
        <v>10:00</v>
      </c>
      <c r="G28" s="140" t="str">
        <f t="shared" si="1"/>
        <v> 11</v>
      </c>
      <c r="H28" s="139">
        <f>ПЮ!$I$39</f>
        <v>9</v>
      </c>
      <c r="I28" s="139" t="str">
        <f>IF(H28="","",VLOOKUP(H28,'Список уч-ов'!A:H,3,FALSE))</f>
        <v>ЩЕТИНКИН Кирилл</v>
      </c>
      <c r="J28" s="139">
        <f>ПЮ!$I$40</f>
        <v>3</v>
      </c>
      <c r="K28" s="139" t="str">
        <f>IF(J28="","",VLOOKUP(J28,'Список уч-ов'!$A:$H,3,FALSE))</f>
        <v>ВНУКОВ Артем</v>
      </c>
      <c r="L28" s="139">
        <f>ПЮ!$I$47</f>
        <v>16</v>
      </c>
      <c r="M28" s="139" t="str">
        <f>IF(L28="","",VLOOKUP(L28,'Список уч-ов'!$A:$H,3,FALSE))</f>
        <v>ЕЛИЗАРОВ Сергей</v>
      </c>
      <c r="N28" s="139">
        <f>ПЮ!$I$48</f>
        <v>22</v>
      </c>
      <c r="O28" s="139" t="str">
        <f>IF(N28="","",VLOOKUP(N28,'Список уч-ов'!$A:$H,3,FALSE))</f>
        <v>ТИМОШИН Богдан</v>
      </c>
      <c r="P28" s="139" t="s">
        <v>105</v>
      </c>
    </row>
    <row r="29" spans="1:16" ht="12.75">
      <c r="A29" s="139">
        <v>28</v>
      </c>
      <c r="B29" s="140" t="s">
        <v>99</v>
      </c>
      <c r="C29" s="141" t="s">
        <v>48</v>
      </c>
      <c r="D29" s="143" t="str">
        <f>ПЮ!J60</f>
        <v>10:00 / Ст. 12</v>
      </c>
      <c r="E29" s="140" t="str">
        <f>ПЮ!J59</f>
        <v>01.05</v>
      </c>
      <c r="F29" s="141" t="str">
        <f t="shared" si="0"/>
        <v>10:00</v>
      </c>
      <c r="G29" s="140" t="str">
        <f t="shared" si="1"/>
        <v> 12</v>
      </c>
      <c r="H29" s="139">
        <f>ПЮ!$I$55</f>
        <v>45</v>
      </c>
      <c r="I29" s="139" t="str">
        <f>IF(H29="","",VLOOKUP(H29,'Список уч-ов'!A:H,3,FALSE))</f>
        <v>ПЕТРОВ Антон</v>
      </c>
      <c r="J29" s="139">
        <f>ПЮ!$I$56</f>
        <v>0</v>
      </c>
      <c r="K29" s="139" t="e">
        <f>IF(J29="","",VLOOKUP(J29,'Список уч-ов'!$A:$H,3,FALSE))</f>
        <v>#N/A</v>
      </c>
      <c r="L29" s="139">
        <f>ПЮ!$I$63</f>
        <v>2</v>
      </c>
      <c r="M29" s="139" t="str">
        <f>IF(L29="","",VLOOKUP(L29,'Список уч-ов'!$A:$H,3,FALSE))</f>
        <v>ГАДИЕВ Вильдан</v>
      </c>
      <c r="N29" s="139">
        <f>ПЮ!$I$64</f>
        <v>6</v>
      </c>
      <c r="O29" s="139" t="str">
        <f>IF(N29="","",VLOOKUP(N29,'Список уч-ов'!$A:$H,3,FALSE))</f>
        <v>КИРИЛЛОВ Никита</v>
      </c>
      <c r="P29" s="139" t="s">
        <v>105</v>
      </c>
    </row>
    <row r="30" spans="1:16" ht="12.75">
      <c r="A30" s="139">
        <v>29</v>
      </c>
      <c r="B30" s="140" t="s">
        <v>100</v>
      </c>
      <c r="C30" s="141" t="s">
        <v>49</v>
      </c>
      <c r="D30" s="143" t="str">
        <f>ПЮ!M20</f>
        <v>11:10 / Ст. 11</v>
      </c>
      <c r="E30" s="140" t="str">
        <f>ПЮ!M19</f>
        <v>01.05</v>
      </c>
      <c r="F30" s="141" t="str">
        <f t="shared" si="0"/>
        <v>11:10</v>
      </c>
      <c r="G30" s="140" t="str">
        <f t="shared" si="1"/>
        <v> 11</v>
      </c>
      <c r="H30" s="139">
        <f>ПЮ!$L$11</f>
        <v>1</v>
      </c>
      <c r="I30" s="139" t="str">
        <f>IF(H30="","",VLOOKUP(H30,'Список уч-ов'!A:H,3,FALSE))</f>
        <v>ЖЕЛУБЕНКОВ Александр</v>
      </c>
      <c r="J30" s="139">
        <f>ПЮ!$L$12</f>
        <v>4</v>
      </c>
      <c r="K30" s="139" t="str">
        <f>IF(J30="","",VLOOKUP(J30,'Список уч-ов'!$A:$H,3,FALSE))</f>
        <v>КУИМОВ Филипп</v>
      </c>
      <c r="L30" s="139">
        <f>ПЮ!$L$27</f>
        <v>5</v>
      </c>
      <c r="M30" s="139" t="str">
        <f>IF(L30="","",VLOOKUP(L30,'Список уч-ов'!$A:$H,3,FALSE))</f>
        <v>БЕЛИКОВ Максим</v>
      </c>
      <c r="N30" s="139">
        <f>ПЮ!$L$28</f>
        <v>7</v>
      </c>
      <c r="O30" s="139" t="str">
        <f>IF(N30="","",VLOOKUP(N30,'Список уч-ов'!$A:$H,3,FALSE))</f>
        <v>ШАМИН Илья</v>
      </c>
      <c r="P30" s="139" t="s">
        <v>105</v>
      </c>
    </row>
    <row r="31" spans="1:16" ht="12.75">
      <c r="A31" s="139">
        <v>30</v>
      </c>
      <c r="B31" s="140" t="s">
        <v>100</v>
      </c>
      <c r="C31" s="141" t="s">
        <v>50</v>
      </c>
      <c r="D31" s="143" t="str">
        <f>ПЮ!M52</f>
        <v>11:10 / Ст. 9</v>
      </c>
      <c r="E31" s="140" t="str">
        <f>ПЮ!M51</f>
        <v>01.05</v>
      </c>
      <c r="F31" s="141" t="str">
        <f t="shared" si="0"/>
        <v>11:10</v>
      </c>
      <c r="G31" s="140" t="str">
        <f t="shared" si="1"/>
        <v> 9</v>
      </c>
      <c r="H31" s="139">
        <f>ПЮ!$L$43</f>
        <v>16</v>
      </c>
      <c r="I31" s="139" t="str">
        <f>IF(H31="","",VLOOKUP(H31,'Список уч-ов'!A:H,3,FALSE))</f>
        <v>ЕЛИЗАРОВ Сергей</v>
      </c>
      <c r="J31" s="139">
        <f>ПЮ!$L$44</f>
        <v>22</v>
      </c>
      <c r="K31" s="139" t="str">
        <f>IF(J31="","",VLOOKUP(J31,'Список уч-ов'!$A:$H,3,FALSE))</f>
        <v>ТИМОШИН Богдан</v>
      </c>
      <c r="L31" s="139">
        <f>ПЮ!$L$59</f>
        <v>2</v>
      </c>
      <c r="M31" s="139" t="str">
        <f>IF(L31="","",VLOOKUP(L31,'Список уч-ов'!$A:$H,3,FALSE))</f>
        <v>ГАДИЕВ Вильдан</v>
      </c>
      <c r="N31" s="139">
        <f>ПЮ!$L$60</f>
        <v>6</v>
      </c>
      <c r="O31" s="139" t="str">
        <f>IF(N31="","",VLOOKUP(N31,'Список уч-ов'!$A:$H,3,FALSE))</f>
        <v>КИРИЛЛОВ Никита</v>
      </c>
      <c r="P31" s="139" t="s">
        <v>105</v>
      </c>
    </row>
    <row r="32" spans="1:16" ht="12.75">
      <c r="A32" s="139">
        <v>31</v>
      </c>
      <c r="B32" s="140" t="s">
        <v>106</v>
      </c>
      <c r="C32" s="141" t="s">
        <v>51</v>
      </c>
      <c r="D32" s="143" t="str">
        <f>ПЮ!P36</f>
        <v>10:50 / Ст. 1</v>
      </c>
      <c r="E32" s="140" t="str">
        <f>ПЮ!P35</f>
        <v>02.05</v>
      </c>
      <c r="F32" s="141" t="str">
        <f t="shared" si="0"/>
        <v>10:50</v>
      </c>
      <c r="G32" s="140" t="str">
        <f t="shared" si="1"/>
        <v> 1</v>
      </c>
      <c r="H32" s="139">
        <f>ПЮ!$O$19</f>
        <v>1</v>
      </c>
      <c r="I32" s="139" t="str">
        <f>IF(H32="","",VLOOKUP(H32,'Список уч-ов'!A:H,3,FALSE))</f>
        <v>ЖЕЛУБЕНКОВ Александр</v>
      </c>
      <c r="J32" s="139">
        <f>ПЮ!$O$20</f>
        <v>4</v>
      </c>
      <c r="K32" s="139" t="str">
        <f>IF(J32="","",VLOOKUP(J32,'Список уч-ов'!$A:$H,3,FALSE))</f>
        <v>КУИМОВ Филипп</v>
      </c>
      <c r="L32" s="139">
        <f>ПЮ!$O$51</f>
        <v>2</v>
      </c>
      <c r="M32" s="139" t="str">
        <f>IF(L32="","",VLOOKUP(L32,'Список уч-ов'!$A:$H,3,FALSE))</f>
        <v>ГАДИЕВ Вильдан</v>
      </c>
      <c r="N32" s="139">
        <f>ПЮ!$O$52</f>
        <v>6</v>
      </c>
      <c r="O32" s="139" t="str">
        <f>IF(N32="","",VLOOKUP(N32,'Список уч-ов'!$A:$H,3,FALSE))</f>
        <v>КИРИЛЛОВ Никита</v>
      </c>
      <c r="P32" s="139" t="s">
        <v>105</v>
      </c>
    </row>
    <row r="33" spans="1:16" ht="12.75">
      <c r="A33" s="144">
        <v>32</v>
      </c>
      <c r="B33" s="145" t="s">
        <v>138</v>
      </c>
      <c r="C33" s="146" t="s">
        <v>21</v>
      </c>
      <c r="D33" s="147"/>
      <c r="E33" s="145" t="s">
        <v>181</v>
      </c>
      <c r="F33" s="221">
        <v>0.5416666666666666</v>
      </c>
      <c r="G33" s="147" t="s">
        <v>139</v>
      </c>
      <c r="H33" s="144">
        <f>ПД!$B$4</f>
        <v>102</v>
      </c>
      <c r="I33" s="144" t="str">
        <f>IF(H33="","",VLOOKUP(H33,'Список уч-ов'!A:H,3,FALSE))</f>
        <v>ГОЛУБЕВА Анастасия</v>
      </c>
      <c r="J33" s="144">
        <f>ПД!$B$5</f>
        <v>105</v>
      </c>
      <c r="K33" s="144" t="str">
        <f>IF(J33="","",VLOOKUP(J33,'Список уч-ов'!$A:$H,3,FALSE))</f>
        <v>ИВАХИНА Татьяна</v>
      </c>
      <c r="L33" s="144">
        <f>ПД!$B$6</f>
        <v>0</v>
      </c>
      <c r="M33" s="144" t="e">
        <f>IF(L33="","",VLOOKUP(L33,'Список уч-ов'!$A:$H,3,FALSE))</f>
        <v>#N/A</v>
      </c>
      <c r="N33" s="144">
        <f>ПД!$B$7</f>
        <v>0</v>
      </c>
      <c r="O33" s="144" t="e">
        <f>IF(N33="","",VLOOKUP(N33,'Список уч-ов'!$A:$H,3,FALSE))</f>
        <v>#N/A</v>
      </c>
      <c r="P33" s="144" t="s">
        <v>88</v>
      </c>
    </row>
    <row r="34" spans="1:16" ht="12.75">
      <c r="A34" s="144">
        <v>33</v>
      </c>
      <c r="B34" s="145" t="s">
        <v>138</v>
      </c>
      <c r="C34" s="146" t="s">
        <v>22</v>
      </c>
      <c r="D34" s="147"/>
      <c r="E34" s="145" t="s">
        <v>181</v>
      </c>
      <c r="F34" s="221">
        <v>0.5416666666666666</v>
      </c>
      <c r="G34" s="145" t="s">
        <v>139</v>
      </c>
      <c r="H34" s="144">
        <f>ПД!$B$8</f>
        <v>139</v>
      </c>
      <c r="I34" s="144" t="str">
        <f>IF(H34="","",VLOOKUP(H34,'Список уч-ов'!A:H,3,FALSE))</f>
        <v>ВОРОБЬЕВА Виктория</v>
      </c>
      <c r="J34" s="144">
        <f>ПД!$B$9</f>
        <v>158</v>
      </c>
      <c r="K34" s="144" t="str">
        <f>IF(J34="","",VLOOKUP(J34,'Список уч-ов'!$A:$H,3,FALSE))</f>
        <v>БРЕДНИКОВА Арина</v>
      </c>
      <c r="L34" s="144">
        <f>ПД!$B$10</f>
        <v>142</v>
      </c>
      <c r="M34" s="144" t="str">
        <f>IF(L34="","",VLOOKUP(L34,'Список уч-ов'!$A:$H,3,FALSE))</f>
        <v>КРЫЛОВА Мария</v>
      </c>
      <c r="N34" s="144">
        <f>ПД!$B$11</f>
        <v>116</v>
      </c>
      <c r="O34" s="144" t="str">
        <f>IF(N34="","",VLOOKUP(N34,'Список уч-ов'!$A:$H,3,FALSE))</f>
        <v>НАУМОВА Екатерина</v>
      </c>
      <c r="P34" s="144" t="s">
        <v>88</v>
      </c>
    </row>
    <row r="35" spans="1:16" ht="12.75">
      <c r="A35" s="144">
        <v>34</v>
      </c>
      <c r="B35" s="145" t="s">
        <v>138</v>
      </c>
      <c r="C35" s="146" t="s">
        <v>23</v>
      </c>
      <c r="D35" s="147"/>
      <c r="E35" s="145" t="s">
        <v>181</v>
      </c>
      <c r="F35" s="221">
        <v>0.5416666666666666</v>
      </c>
      <c r="G35" s="145" t="s">
        <v>139</v>
      </c>
      <c r="H35" s="144">
        <f>ПД!$B$12</f>
        <v>121</v>
      </c>
      <c r="I35" s="144" t="str">
        <f>IF(H35="","",VLOOKUP(H35,'Список уч-ов'!A:H,3,FALSE))</f>
        <v>ДЕМЬЯНОВА Юлия</v>
      </c>
      <c r="J35" s="144">
        <f>ПД!$B$13</f>
        <v>126</v>
      </c>
      <c r="K35" s="144" t="str">
        <f>IF(J35="","",VLOOKUP(J35,'Список уч-ов'!$A:$H,3,FALSE))</f>
        <v>КУСКОВА Дарья</v>
      </c>
      <c r="L35" s="144">
        <f>ПД!$B$14</f>
        <v>141</v>
      </c>
      <c r="M35" s="144" t="str">
        <f>IF(L35="","",VLOOKUP(L35,'Список уч-ов'!$A:$H,3,FALSE))</f>
        <v>ГРЕЧИШНИКОВА Кристина</v>
      </c>
      <c r="N35" s="144">
        <f>ПД!$B$15</f>
        <v>151</v>
      </c>
      <c r="O35" s="144" t="str">
        <f>IF(N35="","",VLOOKUP(N35,'Список уч-ов'!$A:$H,3,FALSE))</f>
        <v>БИКЕЕВА Полина</v>
      </c>
      <c r="P35" s="144" t="s">
        <v>88</v>
      </c>
    </row>
    <row r="36" spans="1:16" ht="12.75">
      <c r="A36" s="144">
        <v>35</v>
      </c>
      <c r="B36" s="145" t="s">
        <v>138</v>
      </c>
      <c r="C36" s="146" t="s">
        <v>24</v>
      </c>
      <c r="D36" s="147"/>
      <c r="E36" s="145" t="s">
        <v>181</v>
      </c>
      <c r="F36" s="221">
        <v>0.5416666666666666</v>
      </c>
      <c r="G36" s="145" t="s">
        <v>139</v>
      </c>
      <c r="H36" s="144">
        <f>ПД!$B$16</f>
        <v>152</v>
      </c>
      <c r="I36" s="144" t="str">
        <f>IF(H36="","",VLOOKUP(H36,'Список уч-ов'!A:H,3,FALSE))</f>
        <v>ХАРЛАМОВА Юлия</v>
      </c>
      <c r="J36" s="144">
        <f>ПД!$B$17</f>
        <v>136</v>
      </c>
      <c r="K36" s="144" t="str">
        <f>IF(J36="","",VLOOKUP(J36,'Список уч-ов'!$A:$H,3,FALSE))</f>
        <v>ШОХОВА Наталья</v>
      </c>
      <c r="L36" s="144">
        <f>ПД!$B$18</f>
        <v>112</v>
      </c>
      <c r="M36" s="144" t="str">
        <f>IF(L36="","",VLOOKUP(L36,'Список уч-ов'!$A:$H,3,FALSE))</f>
        <v>ГУСЕВА Екатерина</v>
      </c>
      <c r="N36" s="144">
        <f>ПД!$B$19</f>
        <v>113</v>
      </c>
      <c r="O36" s="144" t="str">
        <f>IF(N36="","",VLOOKUP(N36,'Список уч-ов'!$A:$H,3,FALSE))</f>
        <v>РОССИХИНА Анна </v>
      </c>
      <c r="P36" s="144" t="s">
        <v>88</v>
      </c>
    </row>
    <row r="37" spans="1:16" ht="12.75">
      <c r="A37" s="144">
        <v>36</v>
      </c>
      <c r="B37" s="145" t="s">
        <v>138</v>
      </c>
      <c r="C37" s="146" t="s">
        <v>25</v>
      </c>
      <c r="D37" s="147"/>
      <c r="E37" s="145" t="s">
        <v>181</v>
      </c>
      <c r="F37" s="221">
        <v>0.5416666666666666</v>
      </c>
      <c r="G37" s="145" t="s">
        <v>139</v>
      </c>
      <c r="H37" s="144">
        <f>ПД!$B$20</f>
        <v>104</v>
      </c>
      <c r="I37" s="144" t="str">
        <f>IF(H37="","",VLOOKUP(H37,'Список уч-ов'!A:H,3,FALSE))</f>
        <v>БЛАЖКО Анна</v>
      </c>
      <c r="J37" s="144">
        <f>ПД!$B$21</f>
        <v>123</v>
      </c>
      <c r="K37" s="144" t="str">
        <f>IF(J37="","",VLOOKUP(J37,'Список уч-ов'!$A:$H,3,FALSE))</f>
        <v>МОЗЯКИНА Надежда</v>
      </c>
      <c r="L37" s="144">
        <f>ПД!$B$22</f>
        <v>149</v>
      </c>
      <c r="M37" s="144" t="str">
        <f>IF(L37="","",VLOOKUP(L37,'Список уч-ов'!$A:$H,3,FALSE))</f>
        <v>ГУЛЕВСКАЯ Лиана</v>
      </c>
      <c r="N37" s="144">
        <f>ПД!$B$23</f>
        <v>155</v>
      </c>
      <c r="O37" s="144" t="str">
        <f>IF(N37="","",VLOOKUP(N37,'Список уч-ов'!$A:$H,3,FALSE))</f>
        <v>ШАХОВА Юлия</v>
      </c>
      <c r="P37" s="144" t="s">
        <v>88</v>
      </c>
    </row>
    <row r="38" spans="1:16" ht="12.75">
      <c r="A38" s="144">
        <v>37</v>
      </c>
      <c r="B38" s="145" t="s">
        <v>138</v>
      </c>
      <c r="C38" s="146" t="s">
        <v>26</v>
      </c>
      <c r="D38" s="147"/>
      <c r="E38" s="145" t="s">
        <v>181</v>
      </c>
      <c r="F38" s="221">
        <v>0.5416666666666666</v>
      </c>
      <c r="G38" s="147" t="s">
        <v>139</v>
      </c>
      <c r="H38" s="144">
        <f>ПД!$B$24</f>
        <v>128</v>
      </c>
      <c r="I38" s="144" t="str">
        <f>IF(H38="","",VLOOKUP(H38,'Список уч-ов'!A:H,3,FALSE))</f>
        <v>ОВЧИННИКОВА Ольга</v>
      </c>
      <c r="J38" s="144">
        <f>ПД!$B$25</f>
        <v>157</v>
      </c>
      <c r="K38" s="144" t="str">
        <f>IF(J38="","",VLOOKUP(J38,'Список уч-ов'!$A:$H,3,FALSE))</f>
        <v>КОНЦУНТЕЙЛО Наталья </v>
      </c>
      <c r="L38" s="144">
        <f>ПД!$B$26</f>
        <v>133</v>
      </c>
      <c r="M38" s="144" t="str">
        <f>IF(L38="","",VLOOKUP(L38,'Список уч-ов'!$A:$H,3,FALSE))</f>
        <v>ТИТОВА Ксения</v>
      </c>
      <c r="N38" s="144">
        <f>ПД!$B$27</f>
        <v>132</v>
      </c>
      <c r="O38" s="144" t="str">
        <f>IF(N38="","",VLOOKUP(N38,'Список уч-ов'!$A:$H,3,FALSE))</f>
        <v>ОСЕТРИНА Екатерина</v>
      </c>
      <c r="P38" s="144" t="s">
        <v>88</v>
      </c>
    </row>
    <row r="39" spans="1:16" ht="12.75">
      <c r="A39" s="144">
        <v>38</v>
      </c>
      <c r="B39" s="145" t="s">
        <v>138</v>
      </c>
      <c r="C39" s="146" t="s">
        <v>27</v>
      </c>
      <c r="D39" s="147"/>
      <c r="E39" s="145" t="s">
        <v>181</v>
      </c>
      <c r="F39" s="221">
        <v>0.5416666666666666</v>
      </c>
      <c r="G39" s="145" t="s">
        <v>139</v>
      </c>
      <c r="H39" s="144">
        <f>ПД!$B$28</f>
        <v>140</v>
      </c>
      <c r="I39" s="144" t="str">
        <f>IF(H39="","",VLOOKUP(H39,'Список уч-ов'!A:H,3,FALSE))</f>
        <v>ЧЕРНОВА Дарья</v>
      </c>
      <c r="J39" s="144">
        <f>ПД!$B$29</f>
        <v>122</v>
      </c>
      <c r="K39" s="144" t="str">
        <f>IF(J39="","",VLOOKUP(J39,'Список уч-ов'!$A:$H,3,FALSE))</f>
        <v>МЕЛЬНИКОВА Виктория</v>
      </c>
      <c r="L39" s="144">
        <f>ПД!$B$30</f>
        <v>146</v>
      </c>
      <c r="M39" s="144" t="str">
        <f>IF(L39="","",VLOOKUP(L39,'Список уч-ов'!$A:$H,3,FALSE))</f>
        <v>САЛЕЕВА Ксения</v>
      </c>
      <c r="N39" s="144">
        <f>ПД!$B$31</f>
        <v>138</v>
      </c>
      <c r="O39" s="144" t="str">
        <f>IF(N39="","",VLOOKUP(N39,'Список уч-ов'!$A:$H,3,FALSE))</f>
        <v>ЗАИКИНА Анастасия</v>
      </c>
      <c r="P39" s="144" t="s">
        <v>88</v>
      </c>
    </row>
    <row r="40" spans="1:16" ht="12.75">
      <c r="A40" s="144">
        <v>39</v>
      </c>
      <c r="B40" s="145" t="s">
        <v>138</v>
      </c>
      <c r="C40" s="146" t="s">
        <v>28</v>
      </c>
      <c r="D40" s="147"/>
      <c r="E40" s="145" t="s">
        <v>181</v>
      </c>
      <c r="F40" s="221">
        <v>0.5416666666666666</v>
      </c>
      <c r="G40" s="145" t="s">
        <v>139</v>
      </c>
      <c r="H40" s="144">
        <f>ПД!$B$32</f>
        <v>163</v>
      </c>
      <c r="I40" s="144" t="str">
        <f>IF(H40="","",VLOOKUP(H40,'Список уч-ов'!A:H,3,FALSE))</f>
        <v>ЧЕРНОВА Александра</v>
      </c>
      <c r="J40" s="144">
        <f>ПД!$B$33</f>
        <v>156</v>
      </c>
      <c r="K40" s="144" t="str">
        <f>IF(J40="","",VLOOKUP(J40,'Список уч-ов'!$A:$H,3,FALSE))</f>
        <v>ЛЕГОСТАЕВА Вероника </v>
      </c>
      <c r="L40" s="144">
        <f>ПД!$B$34</f>
        <v>103</v>
      </c>
      <c r="M40" s="144" t="str">
        <f>IF(L40="","",VLOOKUP(L40,'Список уч-ов'!$A:$H,3,FALSE))</f>
        <v>КОЦЮР Валерия</v>
      </c>
      <c r="N40" s="144">
        <f>ПД!$B$35</f>
        <v>107</v>
      </c>
      <c r="O40" s="144" t="str">
        <f>IF(N40="","",VLOOKUP(N40,'Список уч-ов'!$A:$H,3,FALSE))</f>
        <v>ГРИГОРЬЕВА Ксения</v>
      </c>
      <c r="P40" s="144" t="s">
        <v>88</v>
      </c>
    </row>
    <row r="41" spans="1:16" ht="12.75">
      <c r="A41" s="144">
        <v>40</v>
      </c>
      <c r="B41" s="145" t="s">
        <v>138</v>
      </c>
      <c r="C41" s="146" t="s">
        <v>29</v>
      </c>
      <c r="D41" s="147"/>
      <c r="E41" s="145" t="s">
        <v>181</v>
      </c>
      <c r="F41" s="221">
        <v>0.5416666666666666</v>
      </c>
      <c r="G41" s="145" t="s">
        <v>139</v>
      </c>
      <c r="H41" s="144">
        <f>ПД!$B$36</f>
        <v>111</v>
      </c>
      <c r="I41" s="144" t="str">
        <f>IF(H41="","",VLOOKUP(H41,'Список уч-ов'!A:H,3,FALSE))</f>
        <v>ПОДНОСОВА Евгения</v>
      </c>
      <c r="J41" s="144">
        <f>ПД!$B$37</f>
        <v>106</v>
      </c>
      <c r="K41" s="144" t="str">
        <f>IF(J41="","",VLOOKUP(J41,'Список уч-ов'!$A:$H,3,FALSE))</f>
        <v>ГЛАДЫШЕВА Наталья</v>
      </c>
      <c r="L41" s="144">
        <f>ПД!$B$38</f>
        <v>0</v>
      </c>
      <c r="M41" s="144" t="e">
        <f>IF(L41="","",VLOOKUP(L41,'Список уч-ов'!$A:$H,3,FALSE))</f>
        <v>#N/A</v>
      </c>
      <c r="N41" s="144">
        <f>ПД!$B$39</f>
        <v>0</v>
      </c>
      <c r="O41" s="144" t="e">
        <f>IF(N41="","",VLOOKUP(N41,'Список уч-ов'!$A:$H,3,FALSE))</f>
        <v>#N/A</v>
      </c>
      <c r="P41" s="144" t="s">
        <v>88</v>
      </c>
    </row>
    <row r="42" spans="1:16" ht="12.75">
      <c r="A42" s="144">
        <v>41</v>
      </c>
      <c r="B42" s="145" t="s">
        <v>138</v>
      </c>
      <c r="C42" s="146" t="s">
        <v>30</v>
      </c>
      <c r="D42" s="147"/>
      <c r="E42" s="145" t="s">
        <v>181</v>
      </c>
      <c r="F42" s="221">
        <v>0.5416666666666666</v>
      </c>
      <c r="G42" s="147" t="s">
        <v>139</v>
      </c>
      <c r="H42" s="144">
        <f>ПД!$B$40</f>
        <v>153</v>
      </c>
      <c r="I42" s="144" t="str">
        <f>IF(H42="","",VLOOKUP(H42,'Список уч-ов'!A:H,3,FALSE))</f>
        <v>ПОПОВА Любовь</v>
      </c>
      <c r="J42" s="144">
        <f>ПД!$B$41</f>
        <v>162</v>
      </c>
      <c r="K42" s="144" t="str">
        <f>IF(J42="","",VLOOKUP(J42,'Список уч-ов'!$A:$H,3,FALSE))</f>
        <v>МОЧАЛОВА Анастасия</v>
      </c>
      <c r="L42" s="144">
        <f>ПД!$B$42</f>
        <v>125</v>
      </c>
      <c r="M42" s="144" t="str">
        <f>IF(L42="","",VLOOKUP(L42,'Список уч-ов'!$A:$H,3,FALSE))</f>
        <v>ХЛЫЗОВА Елизавета</v>
      </c>
      <c r="N42" s="144">
        <f>ПД!$B$43</f>
        <v>143</v>
      </c>
      <c r="O42" s="144" t="str">
        <f>IF(N42="","",VLOOKUP(N42,'Список уч-ов'!$A:$H,3,FALSE))</f>
        <v>АНИСИМОВА Анна</v>
      </c>
      <c r="P42" s="144" t="s">
        <v>88</v>
      </c>
    </row>
    <row r="43" spans="1:16" ht="12.75">
      <c r="A43" s="144">
        <v>42</v>
      </c>
      <c r="B43" s="145" t="s">
        <v>138</v>
      </c>
      <c r="C43" s="146" t="s">
        <v>31</v>
      </c>
      <c r="D43" s="147"/>
      <c r="E43" s="145" t="s">
        <v>181</v>
      </c>
      <c r="F43" s="221">
        <v>0.5416666666666666</v>
      </c>
      <c r="G43" s="145" t="s">
        <v>139</v>
      </c>
      <c r="H43" s="144">
        <f>ПД!$B$44</f>
        <v>115</v>
      </c>
      <c r="I43" s="144" t="str">
        <f>IF(H43="","",VLOOKUP(H43,'Список уч-ов'!A:H,3,FALSE))</f>
        <v>ЗАРЫПОВА Ксения</v>
      </c>
      <c r="J43" s="144">
        <f>ПД!$B$45</f>
        <v>114</v>
      </c>
      <c r="K43" s="144" t="str">
        <f>IF(J43="","",VLOOKUP(J43,'Список уч-ов'!$A:$H,3,FALSE))</f>
        <v>ЕФИМОВА Ксения</v>
      </c>
      <c r="L43" s="144">
        <f>ПД!$B$46</f>
        <v>161</v>
      </c>
      <c r="M43" s="144" t="str">
        <f>IF(L43="","",VLOOKUP(L43,'Список уч-ов'!$A:$H,3,FALSE))</f>
        <v>КЛИМЧЕНКО Виктория</v>
      </c>
      <c r="N43" s="144">
        <f>ПД!$B$47</f>
        <v>160</v>
      </c>
      <c r="O43" s="144" t="str">
        <f>IF(N43="","",VLOOKUP(N43,'Список уч-ов'!$A:$H,3,FALSE))</f>
        <v>ЛЕПКАЛОВА Елена</v>
      </c>
      <c r="P43" s="144" t="s">
        <v>88</v>
      </c>
    </row>
    <row r="44" spans="1:16" ht="12.75">
      <c r="A44" s="144">
        <v>43</v>
      </c>
      <c r="B44" s="145" t="s">
        <v>138</v>
      </c>
      <c r="C44" s="146" t="s">
        <v>32</v>
      </c>
      <c r="D44" s="147"/>
      <c r="E44" s="145" t="s">
        <v>181</v>
      </c>
      <c r="F44" s="221">
        <v>0.5416666666666666</v>
      </c>
      <c r="G44" s="145" t="s">
        <v>139</v>
      </c>
      <c r="H44" s="144">
        <f>ПД!$B$48</f>
        <v>150</v>
      </c>
      <c r="I44" s="144" t="str">
        <f>IF(H44="","",VLOOKUP(H44,'Список уч-ов'!A:H,3,FALSE))</f>
        <v>КОКАРЕВА Софья</v>
      </c>
      <c r="J44" s="144">
        <f>ПД!$B$49</f>
        <v>134</v>
      </c>
      <c r="K44" s="144" t="str">
        <f>IF(J44="","",VLOOKUP(J44,'Список уч-ов'!$A:$H,3,FALSE))</f>
        <v>ГИБАЙДУЛИНА Алина </v>
      </c>
      <c r="L44" s="144">
        <f>ПД!$B$50</f>
        <v>108</v>
      </c>
      <c r="M44" s="144" t="str">
        <f>IF(L44="","",VLOOKUP(L44,'Список уч-ов'!$A:$H,3,FALSE))</f>
        <v>ЕРМАКОВА Екатерина</v>
      </c>
      <c r="N44" s="144">
        <f>ПД!$B$51</f>
        <v>124</v>
      </c>
      <c r="O44" s="144" t="str">
        <f>IF(N44="","",VLOOKUP(N44,'Список уч-ов'!$A:$H,3,FALSE))</f>
        <v>КУЛИКОВА Ольга</v>
      </c>
      <c r="P44" s="144" t="s">
        <v>88</v>
      </c>
    </row>
    <row r="45" spans="1:16" ht="12.75">
      <c r="A45" s="144">
        <v>44</v>
      </c>
      <c r="B45" s="145" t="s">
        <v>138</v>
      </c>
      <c r="C45" s="146" t="s">
        <v>33</v>
      </c>
      <c r="D45" s="147"/>
      <c r="E45" s="145" t="s">
        <v>181</v>
      </c>
      <c r="F45" s="221">
        <v>0.5416666666666666</v>
      </c>
      <c r="G45" s="145" t="s">
        <v>139</v>
      </c>
      <c r="H45" s="144">
        <f>ПД!$B$52</f>
        <v>110</v>
      </c>
      <c r="I45" s="144" t="str">
        <f>IF(H45="","",VLOOKUP(H45,'Список уч-ов'!A:H,3,FALSE))</f>
        <v>ЛЕБЕДЕВА Виктория</v>
      </c>
      <c r="J45" s="144">
        <f>ПД!$B$53</f>
        <v>120</v>
      </c>
      <c r="K45" s="144" t="str">
        <f>IF(J45="","",VLOOKUP(J45,'Список уч-ов'!$A:$H,3,FALSE))</f>
        <v>РОДИОНОВА Маринэ</v>
      </c>
      <c r="L45" s="144">
        <f>ПД!$B$54</f>
        <v>147</v>
      </c>
      <c r="M45" s="144" t="str">
        <f>IF(L45="","",VLOOKUP(L45,'Список уч-ов'!$A:$H,3,FALSE))</f>
        <v>СИНЦОВА Мария</v>
      </c>
      <c r="N45" s="144">
        <f>ПД!$B$55</f>
        <v>131</v>
      </c>
      <c r="O45" s="144" t="str">
        <f>IF(N45="","",VLOOKUP(N45,'Список уч-ов'!$A:$H,3,FALSE))</f>
        <v>ЯРОШЕВИЧ Юлия</v>
      </c>
      <c r="P45" s="144" t="s">
        <v>88</v>
      </c>
    </row>
    <row r="46" spans="1:16" ht="12.75">
      <c r="A46" s="144">
        <v>45</v>
      </c>
      <c r="B46" s="145" t="s">
        <v>138</v>
      </c>
      <c r="C46" s="146" t="s">
        <v>34</v>
      </c>
      <c r="D46" s="147"/>
      <c r="E46" s="145" t="s">
        <v>181</v>
      </c>
      <c r="F46" s="221">
        <v>0.5416666666666666</v>
      </c>
      <c r="G46" s="145" t="s">
        <v>139</v>
      </c>
      <c r="H46" s="144">
        <f>ПД!$B$56</f>
        <v>148</v>
      </c>
      <c r="I46" s="144" t="str">
        <f>IF(H46="","",VLOOKUP(H46,'Список уч-ов'!A:H,3,FALSE))</f>
        <v>ОХОТНИКОВА Екатерина</v>
      </c>
      <c r="J46" s="144">
        <f>ПД!$B$57</f>
        <v>145</v>
      </c>
      <c r="K46" s="144" t="str">
        <f>IF(J46="","",VLOOKUP(J46,'Список уч-ов'!$A:$H,3,FALSE))</f>
        <v>ЗАХАРОВА Оксана</v>
      </c>
      <c r="L46" s="144">
        <f>ПД!$B$58</f>
        <v>118</v>
      </c>
      <c r="M46" s="144" t="str">
        <f>IF(L46="","",VLOOKUP(L46,'Список уч-ов'!$A:$H,3,FALSE))</f>
        <v>СОФРОНОВА  Александра</v>
      </c>
      <c r="N46" s="144">
        <f>ПД!$B$59</f>
        <v>137</v>
      </c>
      <c r="O46" s="144" t="str">
        <f>IF(N46="","",VLOOKUP(N46,'Список уч-ов'!$A:$H,3,FALSE))</f>
        <v>СУТОРМИНА Алина</v>
      </c>
      <c r="P46" s="144" t="s">
        <v>88</v>
      </c>
    </row>
    <row r="47" spans="1:16" ht="12.75">
      <c r="A47" s="144">
        <v>46</v>
      </c>
      <c r="B47" s="145" t="s">
        <v>138</v>
      </c>
      <c r="C47" s="146" t="s">
        <v>35</v>
      </c>
      <c r="D47" s="147"/>
      <c r="E47" s="145" t="s">
        <v>181</v>
      </c>
      <c r="F47" s="221">
        <v>0.5416666666666666</v>
      </c>
      <c r="G47" s="145" t="s">
        <v>139</v>
      </c>
      <c r="H47" s="144">
        <f>ПД!$B$60</f>
        <v>117</v>
      </c>
      <c r="I47" s="144" t="str">
        <f>IF(H47="","",VLOOKUP(H47,'Список уч-ов'!A:H,3,FALSE))</f>
        <v>МОХНАЧЕВА Ольга</v>
      </c>
      <c r="J47" s="144">
        <f>ПД!$B$61</f>
        <v>119</v>
      </c>
      <c r="K47" s="144" t="str">
        <f>IF(J47="","",VLOOKUP(J47,'Список уч-ов'!$A:$H,3,FALSE))</f>
        <v>САФИНА Виолетта</v>
      </c>
      <c r="L47" s="144">
        <f>ПД!$B$62</f>
        <v>154</v>
      </c>
      <c r="M47" s="144" t="str">
        <f>IF(L47="","",VLOOKUP(L47,'Список уч-ов'!$A:$H,3,FALSE))</f>
        <v>КЛИМОЧКИНА Яна</v>
      </c>
      <c r="N47" s="144">
        <f>ПД!$B$63</f>
        <v>144</v>
      </c>
      <c r="O47" s="144" t="str">
        <f>IF(N47="","",VLOOKUP(N47,'Список уч-ов'!$A:$H,3,FALSE))</f>
        <v>СУХОРУКОВА Софья </v>
      </c>
      <c r="P47" s="144" t="s">
        <v>88</v>
      </c>
    </row>
    <row r="48" spans="1:16" ht="12.75">
      <c r="A48" s="144">
        <v>47</v>
      </c>
      <c r="B48" s="145" t="s">
        <v>138</v>
      </c>
      <c r="C48" s="146" t="s">
        <v>36</v>
      </c>
      <c r="D48" s="147"/>
      <c r="E48" s="145" t="s">
        <v>181</v>
      </c>
      <c r="F48" s="221">
        <v>0.5416666666666666</v>
      </c>
      <c r="G48" s="145" t="s">
        <v>139</v>
      </c>
      <c r="H48" s="144">
        <f>ПД!$B$64</f>
        <v>0</v>
      </c>
      <c r="I48" s="144" t="e">
        <f>IF(H48="","",VLOOKUP(H48,'Список уч-ов'!A:H,3,FALSE))</f>
        <v>#N/A</v>
      </c>
      <c r="J48" s="144">
        <f>ПД!$B$65</f>
        <v>0</v>
      </c>
      <c r="K48" s="144" t="e">
        <f>IF(J48="","",VLOOKUP(J48,'Список уч-ов'!$A:$H,3,FALSE))</f>
        <v>#N/A</v>
      </c>
      <c r="L48" s="144">
        <f>ПД!$B$66</f>
        <v>101</v>
      </c>
      <c r="M48" s="144" t="str">
        <f>IF(L48="","",VLOOKUP(L48,'Список уч-ов'!$A:$H,3,FALSE))</f>
        <v>РЯБОВА Татьяна</v>
      </c>
      <c r="N48" s="144">
        <f>ПД!$B$67</f>
        <v>109</v>
      </c>
      <c r="O48" s="144" t="str">
        <f>IF(N48="","",VLOOKUP(N48,'Список уч-ов'!$A:$H,3,FALSE))</f>
        <v>СТЕПАНОВА Анна</v>
      </c>
      <c r="P48" s="144" t="s">
        <v>88</v>
      </c>
    </row>
    <row r="49" spans="1:16" ht="12.75">
      <c r="A49" s="144">
        <v>48</v>
      </c>
      <c r="B49" s="145" t="s">
        <v>141</v>
      </c>
      <c r="C49" s="146" t="s">
        <v>37</v>
      </c>
      <c r="D49" s="147"/>
      <c r="E49" s="145" t="s">
        <v>181</v>
      </c>
      <c r="F49" s="221">
        <v>0.5625</v>
      </c>
      <c r="G49" s="147" t="s">
        <v>139</v>
      </c>
      <c r="H49" s="144">
        <f>ПД!F36</f>
        <v>0</v>
      </c>
      <c r="I49" s="144" t="e">
        <f>IF(H49="","",VLOOKUP(H49,'Список уч-ов'!A:H,3,FALSE))</f>
        <v>#N/A</v>
      </c>
      <c r="J49" s="144">
        <f>ПД!F37</f>
        <v>111</v>
      </c>
      <c r="K49" s="144" t="str">
        <f>IF(J49="","",VLOOKUP(J49,'Список уч-ов'!$A:$H,3,FALSE))</f>
        <v>ПОДНОСОВА Евгения</v>
      </c>
      <c r="L49" s="144">
        <f>ПД!F40</f>
        <v>0</v>
      </c>
      <c r="M49" s="144" t="e">
        <f>IF(L49="","",VLOOKUP(L49,'Список уч-ов'!$A:$H,3,FALSE))</f>
        <v>#N/A</v>
      </c>
      <c r="N49" s="144">
        <f>ПД!F41</f>
        <v>125</v>
      </c>
      <c r="O49" s="144" t="str">
        <f>IF(N49="","",VLOOKUP(N49,'Список уч-ов'!$A:$H,3,FALSE))</f>
        <v>ХЛЫЗОВА Елизавета</v>
      </c>
      <c r="P49" s="144" t="s">
        <v>88</v>
      </c>
    </row>
    <row r="50" spans="1:16" ht="12.75">
      <c r="A50" s="144">
        <v>49</v>
      </c>
      <c r="B50" s="145" t="s">
        <v>141</v>
      </c>
      <c r="C50" s="146" t="s">
        <v>38</v>
      </c>
      <c r="D50" s="147"/>
      <c r="E50" s="145" t="s">
        <v>181</v>
      </c>
      <c r="F50" s="221">
        <v>0.5625</v>
      </c>
      <c r="G50" s="145" t="s">
        <v>139</v>
      </c>
      <c r="H50" s="144">
        <f>ПД!F44</f>
        <v>0</v>
      </c>
      <c r="I50" s="144" t="e">
        <f>IF(H50="","",VLOOKUP(H50,'Список уч-ов'!A:H,3,FALSE))</f>
        <v>#N/A</v>
      </c>
      <c r="J50" s="144">
        <f>ПД!F45</f>
        <v>115</v>
      </c>
      <c r="K50" s="144" t="str">
        <f>IF(J50="","",VLOOKUP(J50,'Список уч-ов'!$A:$H,3,FALSE))</f>
        <v>ЗАРЫПОВА Ксения</v>
      </c>
      <c r="L50" s="144">
        <f>ПД!F48</f>
        <v>0</v>
      </c>
      <c r="M50" s="144" t="e">
        <f>IF(L50="","",VLOOKUP(L50,'Список уч-ов'!$A:$H,3,FALSE))</f>
        <v>#N/A</v>
      </c>
      <c r="N50" s="144">
        <f>ПД!F49</f>
        <v>124</v>
      </c>
      <c r="O50" s="144" t="str">
        <f>IF(N50="","",VLOOKUP(N50,'Список уч-ов'!$A:$H,3,FALSE))</f>
        <v>КУЛИКОВА Ольга</v>
      </c>
      <c r="P50" s="144" t="s">
        <v>88</v>
      </c>
    </row>
    <row r="51" spans="1:16" ht="12.75">
      <c r="A51" s="144">
        <v>50</v>
      </c>
      <c r="B51" s="145" t="s">
        <v>141</v>
      </c>
      <c r="C51" s="146" t="s">
        <v>39</v>
      </c>
      <c r="D51" s="147"/>
      <c r="E51" s="145" t="s">
        <v>181</v>
      </c>
      <c r="F51" s="221">
        <v>0.5625</v>
      </c>
      <c r="G51" s="145" t="s">
        <v>139</v>
      </c>
      <c r="H51" s="144">
        <f>ПД!F52</f>
        <v>0</v>
      </c>
      <c r="I51" s="144" t="e">
        <f>IF(H51="","",VLOOKUP(H51,'Список уч-ов'!A:H,3,FALSE))</f>
        <v>#N/A</v>
      </c>
      <c r="J51" s="144">
        <f>ПД!F53</f>
        <v>110</v>
      </c>
      <c r="K51" s="144" t="str">
        <f>IF(J51="","",VLOOKUP(J51,'Список уч-ов'!$A:$H,3,FALSE))</f>
        <v>ЛЕБЕДЕВА Виктория</v>
      </c>
      <c r="L51" s="144">
        <f>ПД!F56</f>
        <v>0</v>
      </c>
      <c r="M51" s="144" t="e">
        <f>IF(L51="","",VLOOKUP(L51,'Список уч-ов'!$A:$H,3,FALSE))</f>
        <v>#N/A</v>
      </c>
      <c r="N51" s="144">
        <f>ПД!F57</f>
        <v>118</v>
      </c>
      <c r="O51" s="144" t="str">
        <f>IF(N51="","",VLOOKUP(N51,'Список уч-ов'!$A:$H,3,FALSE))</f>
        <v>СОФРОНОВА  Александра</v>
      </c>
      <c r="P51" s="144" t="s">
        <v>88</v>
      </c>
    </row>
    <row r="52" spans="1:16" ht="12.75">
      <c r="A52" s="144">
        <v>51</v>
      </c>
      <c r="B52" s="145" t="s">
        <v>141</v>
      </c>
      <c r="C52" s="146" t="s">
        <v>40</v>
      </c>
      <c r="D52" s="147"/>
      <c r="E52" s="145" t="s">
        <v>181</v>
      </c>
      <c r="F52" s="221">
        <v>0.5625</v>
      </c>
      <c r="G52" s="145" t="s">
        <v>139</v>
      </c>
      <c r="H52" s="144">
        <f>ПД!F60</f>
        <v>0</v>
      </c>
      <c r="I52" s="144" t="e">
        <f>IF(H52="","",VLOOKUP(H52,'Список уч-ов'!A:H,3,FALSE))</f>
        <v>#N/A</v>
      </c>
      <c r="J52" s="144">
        <f>ПД!F61</f>
        <v>117</v>
      </c>
      <c r="K52" s="144" t="str">
        <f>IF(J52="","",VLOOKUP(J52,'Список уч-ов'!$A:$H,3,FALSE))</f>
        <v>МОХНАЧЕВА Ольга</v>
      </c>
      <c r="L52" s="144">
        <f>ПД!F64</f>
        <v>0</v>
      </c>
      <c r="M52" s="144" t="e">
        <f>IF(L52="","",VLOOKUP(L52,'Список уч-ов'!$A:$H,3,FALSE))</f>
        <v>#N/A</v>
      </c>
      <c r="N52" s="144">
        <f>ПД!F65</f>
        <v>101</v>
      </c>
      <c r="O52" s="144" t="str">
        <f>IF(N52="","",VLOOKUP(N52,'Список уч-ов'!$A:$H,3,FALSE))</f>
        <v>РЯБОВА Татьяна</v>
      </c>
      <c r="P52" s="144" t="s">
        <v>88</v>
      </c>
    </row>
    <row r="53" spans="1:16" ht="12.75">
      <c r="A53" s="144">
        <v>52</v>
      </c>
      <c r="B53" s="145" t="s">
        <v>141</v>
      </c>
      <c r="C53" s="146" t="s">
        <v>41</v>
      </c>
      <c r="D53" s="147"/>
      <c r="E53" s="145" t="s">
        <v>181</v>
      </c>
      <c r="F53" s="221">
        <v>0.5625</v>
      </c>
      <c r="G53" s="145" t="s">
        <v>139</v>
      </c>
      <c r="H53" s="144">
        <f>ПД!F68</f>
        <v>0</v>
      </c>
      <c r="I53" s="144" t="e">
        <f>IF(H53="","",VLOOKUP(H53,'Список уч-ов'!A:H,3,FALSE))</f>
        <v>#N/A</v>
      </c>
      <c r="J53" s="144">
        <f>ПД!F69</f>
        <v>0</v>
      </c>
      <c r="K53" s="144" t="e">
        <f>IF(J53="","",VLOOKUP(J53,'Список уч-ов'!$A:$H,3,FALSE))</f>
        <v>#N/A</v>
      </c>
      <c r="L53" s="144">
        <f>ПД!F72</f>
        <v>0</v>
      </c>
      <c r="M53" s="144" t="e">
        <f>IF(L53="","",VLOOKUP(L53,'Список уч-ов'!$A:$H,3,FALSE))</f>
        <v>#N/A</v>
      </c>
      <c r="N53" s="144">
        <f>ПД!F73</f>
        <v>0</v>
      </c>
      <c r="O53" s="144" t="e">
        <f>IF(N53="","",VLOOKUP(N53,'Список уч-ов'!$A:$H,3,FALSE))</f>
        <v>#N/A</v>
      </c>
      <c r="P53" s="144" t="s">
        <v>88</v>
      </c>
    </row>
    <row r="54" spans="1:16" ht="12.75">
      <c r="A54" s="144">
        <v>53</v>
      </c>
      <c r="B54" s="145" t="s">
        <v>141</v>
      </c>
      <c r="C54" s="146" t="s">
        <v>42</v>
      </c>
      <c r="D54" s="147"/>
      <c r="E54" s="145" t="s">
        <v>181</v>
      </c>
      <c r="F54" s="221">
        <v>0.5625</v>
      </c>
      <c r="G54" s="147" t="s">
        <v>139</v>
      </c>
      <c r="H54" s="144">
        <f>ПД!F76</f>
        <v>0</v>
      </c>
      <c r="I54" s="144" t="e">
        <f>IF(H54="","",VLOOKUP(H54,'Список уч-ов'!A:H,3,FALSE))</f>
        <v>#N/A</v>
      </c>
      <c r="J54" s="144">
        <f>ПД!F77</f>
        <v>0</v>
      </c>
      <c r="K54" s="144" t="e">
        <f>IF(J54="","",VLOOKUP(J54,'Список уч-ов'!$A:$H,3,FALSE))</f>
        <v>#N/A</v>
      </c>
      <c r="L54" s="144">
        <f>ПД!F80</f>
        <v>0</v>
      </c>
      <c r="M54" s="144" t="e">
        <f>IF(L54="","",VLOOKUP(L54,'Список уч-ов'!$A:$H,3,FALSE))</f>
        <v>#N/A</v>
      </c>
      <c r="N54" s="144">
        <f>ПД!F81</f>
        <v>0</v>
      </c>
      <c r="O54" s="144" t="e">
        <f>IF(N54="","",VLOOKUP(N54,'Список уч-ов'!$A:$H,3,FALSE))</f>
        <v>#N/A</v>
      </c>
      <c r="P54" s="144" t="s">
        <v>88</v>
      </c>
    </row>
    <row r="55" spans="1:16" ht="12.75">
      <c r="A55" s="144">
        <v>54</v>
      </c>
      <c r="B55" s="145" t="s">
        <v>141</v>
      </c>
      <c r="C55" s="146" t="s">
        <v>43</v>
      </c>
      <c r="D55" s="147"/>
      <c r="E55" s="145" t="s">
        <v>181</v>
      </c>
      <c r="F55" s="221">
        <v>0.5625</v>
      </c>
      <c r="G55" s="145" t="s">
        <v>139</v>
      </c>
      <c r="H55" s="144">
        <f>ПД!F84</f>
        <v>0</v>
      </c>
      <c r="I55" s="144" t="e">
        <f>IF(H55="","",VLOOKUP(H55,'Список уч-ов'!A:H,3,FALSE))</f>
        <v>#N/A</v>
      </c>
      <c r="J55" s="144">
        <f>ПД!F85</f>
        <v>0</v>
      </c>
      <c r="K55" s="144" t="e">
        <f>IF(J55="","",VLOOKUP(J55,'Список уч-ов'!$A:$H,3,FALSE))</f>
        <v>#N/A</v>
      </c>
      <c r="L55" s="144">
        <f>ПД!F88</f>
        <v>0</v>
      </c>
      <c r="M55" s="144" t="e">
        <f>IF(L55="","",VLOOKUP(L55,'Список уч-ов'!$A:$H,3,FALSE))</f>
        <v>#N/A</v>
      </c>
      <c r="N55" s="144">
        <f>ПД!F89</f>
        <v>0</v>
      </c>
      <c r="O55" s="144" t="e">
        <f>IF(N55="","",VLOOKUP(N55,'Список уч-ов'!$A:$H,3,FALSE))</f>
        <v>#N/A</v>
      </c>
      <c r="P55" s="144" t="s">
        <v>88</v>
      </c>
    </row>
    <row r="56" spans="1:16" ht="12.75">
      <c r="A56" s="144">
        <v>55</v>
      </c>
      <c r="B56" s="145" t="s">
        <v>141</v>
      </c>
      <c r="C56" s="146" t="s">
        <v>44</v>
      </c>
      <c r="D56" s="147"/>
      <c r="E56" s="145" t="s">
        <v>181</v>
      </c>
      <c r="F56" s="221">
        <v>0.5625</v>
      </c>
      <c r="G56" s="145" t="s">
        <v>139</v>
      </c>
      <c r="H56" s="144">
        <f>ПД!F92</f>
        <v>0</v>
      </c>
      <c r="I56" s="144" t="e">
        <f>IF(H56="","",VLOOKUP(H56,'Список уч-ов'!A:H,3,FALSE))</f>
        <v>#N/A</v>
      </c>
      <c r="J56" s="144">
        <f>ПД!F93</f>
        <v>0</v>
      </c>
      <c r="K56" s="144" t="e">
        <f>IF(J56="","",VLOOKUP(J56,'Список уч-ов'!$A:$H,3,FALSE))</f>
        <v>#N/A</v>
      </c>
      <c r="L56" s="144">
        <f>ПД!F96</f>
        <v>0</v>
      </c>
      <c r="M56" s="144" t="e">
        <f>IF(L56="","",VLOOKUP(L56,'Список уч-ов'!$A:$H,3,FALSE))</f>
        <v>#N/A</v>
      </c>
      <c r="N56" s="144">
        <f>ПД!F97</f>
        <v>0</v>
      </c>
      <c r="O56" s="144" t="e">
        <f>IF(N56="","",VLOOKUP(N56,'Список уч-ов'!$A:$H,3,FALSE))</f>
        <v>#N/A</v>
      </c>
      <c r="P56" s="144" t="s">
        <v>88</v>
      </c>
    </row>
    <row r="57" spans="1:16" ht="12.75">
      <c r="A57" s="144">
        <v>56</v>
      </c>
      <c r="B57" s="145" t="s">
        <v>99</v>
      </c>
      <c r="C57" s="146" t="s">
        <v>45</v>
      </c>
      <c r="D57" s="147" t="str">
        <f>ПД!J12</f>
        <v>15:30 / Ст. 9</v>
      </c>
      <c r="E57" s="145" t="s">
        <v>178</v>
      </c>
      <c r="F57" s="146" t="str">
        <f aca="true" t="shared" si="2" ref="F57:F63">MID(D57,1,SEARCH(" ",D57)-1)</f>
        <v>15:30</v>
      </c>
      <c r="G57" s="145" t="str">
        <f aca="true" t="shared" si="3" ref="G57:G63">MID(D57,12,SEARCH(" ",D57)-1)</f>
        <v> 9</v>
      </c>
      <c r="H57" s="144">
        <f>ПД!$I$7</f>
        <v>102</v>
      </c>
      <c r="I57" s="144" t="str">
        <f>IF(H57="","",VLOOKUP(H57,'Список уч-ов'!A:H,3,FALSE))</f>
        <v>ГОЛУБЕВА Анастасия</v>
      </c>
      <c r="J57" s="144">
        <f>ПД!$I$8</f>
        <v>105</v>
      </c>
      <c r="K57" s="144" t="str">
        <f>IF(J57="","",VLOOKUP(J57,'Список уч-ов'!$A:$H,3,FALSE))</f>
        <v>ИВАХИНА Татьяна</v>
      </c>
      <c r="L57" s="144">
        <f>ПД!$I$15</f>
        <v>113</v>
      </c>
      <c r="M57" s="144" t="str">
        <f>IF(L57="","",VLOOKUP(L57,'Список уч-ов'!$A:$H,3,FALSE))</f>
        <v>РОССИХИНА Анна </v>
      </c>
      <c r="N57" s="144">
        <f>ПД!$I$16</f>
        <v>112</v>
      </c>
      <c r="O57" s="144" t="str">
        <f>IF(N57="","",VLOOKUP(N57,'Список уч-ов'!$A:$H,3,FALSE))</f>
        <v>ГУСЕВА Екатерина</v>
      </c>
      <c r="P57" s="144" t="s">
        <v>88</v>
      </c>
    </row>
    <row r="58" spans="1:16" ht="12.75">
      <c r="A58" s="144">
        <v>57</v>
      </c>
      <c r="B58" s="145" t="s">
        <v>99</v>
      </c>
      <c r="C58" s="146" t="s">
        <v>46</v>
      </c>
      <c r="D58" s="147" t="str">
        <f>ПД!J28</f>
        <v>15:30 / Ст. 10</v>
      </c>
      <c r="E58" s="145" t="s">
        <v>178</v>
      </c>
      <c r="F58" s="146" t="str">
        <f t="shared" si="2"/>
        <v>15:30</v>
      </c>
      <c r="G58" s="145" t="str">
        <f t="shared" si="3"/>
        <v> 10</v>
      </c>
      <c r="H58" s="144">
        <f>ПД!$I$23</f>
        <v>123</v>
      </c>
      <c r="I58" s="144" t="str">
        <f>IF(H58="","",VLOOKUP(H58,'Список уч-ов'!A:H,3,FALSE))</f>
        <v>МОЗЯКИНА Надежда</v>
      </c>
      <c r="J58" s="144">
        <f>ПД!$I$24</f>
        <v>104</v>
      </c>
      <c r="K58" s="144" t="str">
        <f>IF(J58="","",VLOOKUP(J58,'Список уч-ов'!$A:$H,3,FALSE))</f>
        <v>БЛАЖКО Анна</v>
      </c>
      <c r="L58" s="144">
        <f>ПД!$I$31</f>
        <v>103</v>
      </c>
      <c r="M58" s="144" t="str">
        <f>IF(L58="","",VLOOKUP(L58,'Список уч-ов'!$A:$H,3,FALSE))</f>
        <v>КОЦЮР Валерия</v>
      </c>
      <c r="N58" s="144">
        <f>ПД!$I$32</f>
        <v>107</v>
      </c>
      <c r="O58" s="144" t="str">
        <f>IF(N58="","",VLOOKUP(N58,'Список уч-ов'!$A:$H,3,FALSE))</f>
        <v>ГРИГОРЬЕВА Ксения</v>
      </c>
      <c r="P58" s="144" t="s">
        <v>88</v>
      </c>
    </row>
    <row r="59" spans="1:16" ht="12.75">
      <c r="A59" s="144">
        <v>58</v>
      </c>
      <c r="B59" s="145" t="s">
        <v>99</v>
      </c>
      <c r="C59" s="146" t="s">
        <v>47</v>
      </c>
      <c r="D59" s="147" t="str">
        <f>ПД!J44</f>
        <v>15:30 / Ст. 11</v>
      </c>
      <c r="E59" s="145" t="s">
        <v>178</v>
      </c>
      <c r="F59" s="146" t="str">
        <f t="shared" si="2"/>
        <v>15:30</v>
      </c>
      <c r="G59" s="145" t="str">
        <f t="shared" si="3"/>
        <v> 11</v>
      </c>
      <c r="H59" s="144">
        <f>ПД!$I$39</f>
        <v>111</v>
      </c>
      <c r="I59" s="144" t="str">
        <f>IF(H59="","",VLOOKUP(H59,'Список уч-ов'!A:H,3,FALSE))</f>
        <v>ПОДНОСОВА Евгения</v>
      </c>
      <c r="J59" s="144">
        <f>ПД!$I$40</f>
        <v>106</v>
      </c>
      <c r="K59" s="144" t="str">
        <f>IF(J59="","",VLOOKUP(J59,'Список уч-ов'!$A:$H,3,FALSE))</f>
        <v>ГЛАДЫШЕВА Наталья</v>
      </c>
      <c r="L59" s="144">
        <f>ПД!$I$47</f>
        <v>115</v>
      </c>
      <c r="M59" s="144" t="str">
        <f>IF(L59="","",VLOOKUP(L59,'Список уч-ов'!$A:$H,3,FALSE))</f>
        <v>ЗАРЫПОВА Ксения</v>
      </c>
      <c r="N59" s="144">
        <f>ПД!$I$48</f>
        <v>114</v>
      </c>
      <c r="O59" s="144" t="str">
        <f>IF(N59="","",VLOOKUP(N59,'Список уч-ов'!$A:$H,3,FALSE))</f>
        <v>ЕФИМОВА Ксения</v>
      </c>
      <c r="P59" s="144" t="s">
        <v>88</v>
      </c>
    </row>
    <row r="60" spans="1:16" ht="12.75">
      <c r="A60" s="144">
        <v>59</v>
      </c>
      <c r="B60" s="145" t="s">
        <v>99</v>
      </c>
      <c r="C60" s="146" t="s">
        <v>48</v>
      </c>
      <c r="D60" s="147" t="str">
        <f>ПД!J60</f>
        <v>15:30 / Ст. 12</v>
      </c>
      <c r="E60" s="145" t="s">
        <v>178</v>
      </c>
      <c r="F60" s="146" t="str">
        <f t="shared" si="2"/>
        <v>15:30</v>
      </c>
      <c r="G60" s="145" t="str">
        <f t="shared" si="3"/>
        <v> 12</v>
      </c>
      <c r="H60" s="144">
        <f>ПД!$I$55</f>
        <v>110</v>
      </c>
      <c r="I60" s="144" t="str">
        <f>IF(H60="","",VLOOKUP(H60,'Список уч-ов'!A:H,3,FALSE))</f>
        <v>ЛЕБЕДЕВА Виктория</v>
      </c>
      <c r="J60" s="144">
        <f>ПД!$I$56</f>
        <v>120</v>
      </c>
      <c r="K60" s="144" t="str">
        <f>IF(J60="","",VLOOKUP(J60,'Список уч-ов'!$A:$H,3,FALSE))</f>
        <v>РОДИОНОВА Маринэ</v>
      </c>
      <c r="L60" s="144">
        <f>ПД!$I$63</f>
        <v>101</v>
      </c>
      <c r="M60" s="144" t="str">
        <f>IF(L60="","",VLOOKUP(L60,'Список уч-ов'!$A:$H,3,FALSE))</f>
        <v>РЯБОВА Татьяна</v>
      </c>
      <c r="N60" s="144">
        <f>ПД!$I$64</f>
        <v>109</v>
      </c>
      <c r="O60" s="144" t="str">
        <f>IF(N60="","",VLOOKUP(N60,'Список уч-ов'!$A:$H,3,FALSE))</f>
        <v>СТЕПАНОВА Анна</v>
      </c>
      <c r="P60" s="144" t="s">
        <v>88</v>
      </c>
    </row>
    <row r="61" spans="1:16" ht="12.75">
      <c r="A61" s="144">
        <v>60</v>
      </c>
      <c r="B61" s="145" t="s">
        <v>100</v>
      </c>
      <c r="C61" s="146" t="s">
        <v>49</v>
      </c>
      <c r="D61" s="147" t="str">
        <f>ПД!M20</f>
        <v>16:40 / Ст. 11</v>
      </c>
      <c r="E61" s="145" t="s">
        <v>178</v>
      </c>
      <c r="F61" s="146" t="str">
        <f t="shared" si="2"/>
        <v>16:40</v>
      </c>
      <c r="G61" s="145" t="str">
        <f t="shared" si="3"/>
        <v> 11</v>
      </c>
      <c r="H61" s="144">
        <f>ПД!$L$11</f>
        <v>102</v>
      </c>
      <c r="I61" s="144" t="str">
        <f>IF(H61="","",VLOOKUP(H61,'Список уч-ов'!A:H,3,FALSE))</f>
        <v>ГОЛУБЕВА Анастасия</v>
      </c>
      <c r="J61" s="144">
        <f>ПД!$L$12</f>
        <v>105</v>
      </c>
      <c r="K61" s="144" t="str">
        <f>IF(J61="","",VLOOKUP(J61,'Список уч-ов'!$A:$H,3,FALSE))</f>
        <v>ИВАХИНА Татьяна</v>
      </c>
      <c r="L61" s="144">
        <f>ПД!$L$27</f>
        <v>123</v>
      </c>
      <c r="M61" s="144" t="str">
        <f>IF(L61="","",VLOOKUP(L61,'Список уч-ов'!$A:$H,3,FALSE))</f>
        <v>МОЗЯКИНА Надежда</v>
      </c>
      <c r="N61" s="144">
        <f>ПД!$L$28</f>
        <v>104</v>
      </c>
      <c r="O61" s="144" t="str">
        <f>IF(N61="","",VLOOKUP(N61,'Список уч-ов'!$A:$H,3,FALSE))</f>
        <v>БЛАЖКО Анна</v>
      </c>
      <c r="P61" s="144" t="s">
        <v>88</v>
      </c>
    </row>
    <row r="62" spans="1:16" ht="12.75">
      <c r="A62" s="144">
        <v>61</v>
      </c>
      <c r="B62" s="145" t="s">
        <v>100</v>
      </c>
      <c r="C62" s="146" t="s">
        <v>50</v>
      </c>
      <c r="D62" s="147" t="str">
        <f>ПД!M52</f>
        <v>16:40 / Ст. 9</v>
      </c>
      <c r="E62" s="145" t="s">
        <v>178</v>
      </c>
      <c r="F62" s="146" t="str">
        <f t="shared" si="2"/>
        <v>16:40</v>
      </c>
      <c r="G62" s="145" t="str">
        <f t="shared" si="3"/>
        <v> 9</v>
      </c>
      <c r="H62" s="144">
        <f>ПД!$L$43</f>
        <v>115</v>
      </c>
      <c r="I62" s="144" t="str">
        <f>IF(H62="","",VLOOKUP(H62,'Список уч-ов'!A:H,3,FALSE))</f>
        <v>ЗАРЫПОВА Ксения</v>
      </c>
      <c r="J62" s="144">
        <f>ПД!$L$44</f>
        <v>114</v>
      </c>
      <c r="K62" s="144" t="str">
        <f>IF(J62="","",VLOOKUP(J62,'Список уч-ов'!$A:$H,3,FALSE))</f>
        <v>ЕФИМОВА Ксения</v>
      </c>
      <c r="L62" s="144">
        <f>ПД!$L$59</f>
        <v>110</v>
      </c>
      <c r="M62" s="144" t="str">
        <f>IF(L62="","",VLOOKUP(L62,'Список уч-ов'!$A:$H,3,FALSE))</f>
        <v>ЛЕБЕДЕВА Виктория</v>
      </c>
      <c r="N62" s="144">
        <f>ПД!$L$60</f>
        <v>120</v>
      </c>
      <c r="O62" s="144" t="str">
        <f>IF(N62="","",VLOOKUP(N62,'Список уч-ов'!$A:$H,3,FALSE))</f>
        <v>РОДИОНОВА Маринэ</v>
      </c>
      <c r="P62" s="144" t="s">
        <v>88</v>
      </c>
    </row>
    <row r="63" spans="1:16" ht="12.75">
      <c r="A63" s="144">
        <v>62</v>
      </c>
      <c r="B63" s="145" t="s">
        <v>106</v>
      </c>
      <c r="C63" s="146" t="s">
        <v>51</v>
      </c>
      <c r="D63" s="147" t="str">
        <f>ПД!P36</f>
        <v>10:50 / Ст. 2</v>
      </c>
      <c r="E63" s="145" t="str">
        <f>ПД!P35</f>
        <v>02.05</v>
      </c>
      <c r="F63" s="146" t="str">
        <f t="shared" si="2"/>
        <v>10:50</v>
      </c>
      <c r="G63" s="145" t="str">
        <f t="shared" si="3"/>
        <v> 2</v>
      </c>
      <c r="H63" s="144">
        <f>ПД!$O$19</f>
        <v>123</v>
      </c>
      <c r="I63" s="144" t="str">
        <f>IF(H63="","",VLOOKUP(H63,'Список уч-ов'!A:H,3,FALSE))</f>
        <v>МОЗЯКИНА Надежда</v>
      </c>
      <c r="J63" s="144">
        <f>ПД!$O$20</f>
        <v>104</v>
      </c>
      <c r="K63" s="144" t="str">
        <f>IF(J63="","",VLOOKUP(J63,'Список уч-ов'!$A:$H,3,FALSE))</f>
        <v>БЛАЖКО Анна</v>
      </c>
      <c r="L63" s="144">
        <f>ПД!$O$51</f>
        <v>115</v>
      </c>
      <c r="M63" s="144" t="str">
        <f>IF(L63="","",VLOOKUP(L63,'Список уч-ов'!$A:$H,3,FALSE))</f>
        <v>ЗАРЫПОВА Ксения</v>
      </c>
      <c r="N63" s="144">
        <f>ПД!$O$52</f>
        <v>114</v>
      </c>
      <c r="O63" s="144" t="str">
        <f>IF(N63="","",VLOOKUP(N63,'Список уч-ов'!$A:$H,3,FALSE))</f>
        <v>ЕФИМОВА Ксения</v>
      </c>
      <c r="P63" s="144" t="s">
        <v>88</v>
      </c>
    </row>
    <row r="64" spans="1:16" ht="12.75">
      <c r="A64" s="149">
        <v>63</v>
      </c>
      <c r="B64" s="150" t="s">
        <v>140</v>
      </c>
      <c r="C64" s="151" t="s">
        <v>21</v>
      </c>
      <c r="D64" s="152"/>
      <c r="E64" s="150" t="s">
        <v>183</v>
      </c>
      <c r="F64" s="245">
        <v>0.7711805555555555</v>
      </c>
      <c r="G64" s="152" t="s">
        <v>139</v>
      </c>
      <c r="H64" s="149">
        <f>ПС!B4</f>
        <v>2</v>
      </c>
      <c r="I64" s="149" t="str">
        <f>IF(H64="","",VLOOKUP(H64,'Список уч-ов'!A:H,3,FALSE))</f>
        <v>ГАДИЕВ Вильдан</v>
      </c>
      <c r="J64" s="149">
        <f>ПС!B5</f>
        <v>102</v>
      </c>
      <c r="K64" s="149" t="str">
        <f>IF(J64="","",VLOOKUP(J64,'Список уч-ов'!$A:$H,3,FALSE))</f>
        <v>ГОЛУБЕВА Анастасия</v>
      </c>
      <c r="L64" s="149">
        <f>ПС!B6</f>
        <v>0</v>
      </c>
      <c r="M64" s="149" t="e">
        <f>IF(L64="","",VLOOKUP(L64,'Список уч-ов'!$A:$H,3,FALSE))</f>
        <v>#N/A</v>
      </c>
      <c r="N64" s="149">
        <f>ПС!B7</f>
        <v>0</v>
      </c>
      <c r="O64" s="149" t="e">
        <f>IF(N64="","",VLOOKUP(N64,'Список уч-ов'!$A:$H,3,FALSE))</f>
        <v>#N/A</v>
      </c>
      <c r="P64" s="149" t="s">
        <v>107</v>
      </c>
    </row>
    <row r="65" spans="1:16" ht="12.75">
      <c r="A65" s="149">
        <v>64</v>
      </c>
      <c r="B65" s="150" t="s">
        <v>140</v>
      </c>
      <c r="C65" s="151" t="s">
        <v>22</v>
      </c>
      <c r="D65" s="152"/>
      <c r="E65" s="150" t="s">
        <v>183</v>
      </c>
      <c r="F65" s="245">
        <v>0.7711805555555555</v>
      </c>
      <c r="G65" s="150" t="s">
        <v>139</v>
      </c>
      <c r="H65" s="149">
        <f>ПС!B8</f>
        <v>36</v>
      </c>
      <c r="I65" s="149" t="str">
        <f>IF(H65="","",VLOOKUP(H65,'Список уч-ов'!A:H,3,FALSE))</f>
        <v>ПРОКОФЬЕВ Андрей</v>
      </c>
      <c r="J65" s="149">
        <f>ПС!B9</f>
        <v>108</v>
      </c>
      <c r="K65" s="149" t="str">
        <f>IF(J65="","",VLOOKUP(J65,'Список уч-ов'!$A:$H,3,FALSE))</f>
        <v>ЕРМАКОВА Екатерина</v>
      </c>
      <c r="L65" s="149">
        <f>ПС!B10</f>
        <v>35</v>
      </c>
      <c r="M65" s="149" t="str">
        <f>IF(L65="","",VLOOKUP(L65,'Список уч-ов'!$A:$H,3,FALSE))</f>
        <v>ЕВГЛЕВСКИЙ Георгий</v>
      </c>
      <c r="N65" s="149">
        <f>ПС!B11</f>
        <v>136</v>
      </c>
      <c r="O65" s="149" t="str">
        <f>IF(N65="","",VLOOKUP(N65,'Список уч-ов'!$A:$H,3,FALSE))</f>
        <v>ШОХОВА Наталья</v>
      </c>
      <c r="P65" s="149" t="s">
        <v>107</v>
      </c>
    </row>
    <row r="66" spans="1:16" ht="12.75">
      <c r="A66" s="149">
        <v>65</v>
      </c>
      <c r="B66" s="150" t="s">
        <v>140</v>
      </c>
      <c r="C66" s="151" t="s">
        <v>23</v>
      </c>
      <c r="D66" s="152"/>
      <c r="E66" s="150" t="s">
        <v>183</v>
      </c>
      <c r="F66" s="245">
        <v>0.7711805555555555</v>
      </c>
      <c r="G66" s="150" t="s">
        <v>139</v>
      </c>
      <c r="H66" s="149">
        <f>ПС!B12</f>
        <v>24</v>
      </c>
      <c r="I66" s="149" t="str">
        <f>IF(H66="","",VLOOKUP(H66,'Список уч-ов'!A:H,3,FALSE))</f>
        <v>МИТРОФАНОВ Илья</v>
      </c>
      <c r="J66" s="149">
        <f>ПС!B13</f>
        <v>131</v>
      </c>
      <c r="K66" s="149" t="str">
        <f>IF(J66="","",VLOOKUP(J66,'Список уч-ов'!$A:$H,3,FALSE))</f>
        <v>ЯРОШЕВИЧ Юлия</v>
      </c>
      <c r="L66" s="149">
        <f>ПС!B14</f>
        <v>62</v>
      </c>
      <c r="M66" s="149" t="str">
        <f>IF(L66="","",VLOOKUP(L66,'Список уч-ов'!$A:$H,3,FALSE))</f>
        <v>МЕЛКУЕВ Семен </v>
      </c>
      <c r="N66" s="149">
        <f>ПС!B15</f>
        <v>163</v>
      </c>
      <c r="O66" s="149" t="str">
        <f>IF(N66="","",VLOOKUP(N66,'Список уч-ов'!$A:$H,3,FALSE))</f>
        <v>ЧЕРНОВА Александра</v>
      </c>
      <c r="P66" s="149" t="s">
        <v>107</v>
      </c>
    </row>
    <row r="67" spans="1:16" ht="12.75">
      <c r="A67" s="149">
        <v>66</v>
      </c>
      <c r="B67" s="150" t="s">
        <v>140</v>
      </c>
      <c r="C67" s="151" t="s">
        <v>24</v>
      </c>
      <c r="D67" s="152"/>
      <c r="E67" s="150" t="s">
        <v>183</v>
      </c>
      <c r="F67" s="245">
        <v>0.7711805555555555</v>
      </c>
      <c r="G67" s="150" t="s">
        <v>139</v>
      </c>
      <c r="H67" s="149">
        <f>ПС!B16</f>
        <v>56</v>
      </c>
      <c r="I67" s="149" t="str">
        <f>IF(H67="","",VLOOKUP(H67,'Список уч-ов'!A:H,3,FALSE))</f>
        <v>МИЛИНКА Владислав</v>
      </c>
      <c r="J67" s="149">
        <f>ПС!B17</f>
        <v>161</v>
      </c>
      <c r="K67" s="149" t="str">
        <f>IF(J67="","",VLOOKUP(J67,'Список уч-ов'!$A:$H,3,FALSE))</f>
        <v>КЛИМЧЕНКО Виктория</v>
      </c>
      <c r="L67" s="149">
        <f>ПС!B18</f>
        <v>8</v>
      </c>
      <c r="M67" s="149" t="str">
        <f>IF(L67="","",VLOOKUP(L67,'Список уч-ов'!$A:$H,3,FALSE))</f>
        <v>ЦЫБИН Андрей</v>
      </c>
      <c r="N67" s="149">
        <f>ПС!B19</f>
        <v>132</v>
      </c>
      <c r="O67" s="149" t="str">
        <f>IF(N67="","",VLOOKUP(N67,'Список уч-ов'!$A:$H,3,FALSE))</f>
        <v>ОСЕТРИНА Екатерина</v>
      </c>
      <c r="P67" s="149" t="s">
        <v>107</v>
      </c>
    </row>
    <row r="68" spans="1:16" ht="12.75">
      <c r="A68" s="149">
        <v>67</v>
      </c>
      <c r="B68" s="150" t="s">
        <v>140</v>
      </c>
      <c r="C68" s="151" t="s">
        <v>25</v>
      </c>
      <c r="D68" s="152"/>
      <c r="E68" s="150" t="s">
        <v>183</v>
      </c>
      <c r="F68" s="245">
        <v>0.7711805555555555</v>
      </c>
      <c r="G68" s="150" t="s">
        <v>139</v>
      </c>
      <c r="H68" s="149">
        <f>ПС!B20</f>
        <v>28</v>
      </c>
      <c r="I68" s="149" t="str">
        <f>IF(H68="","",VLOOKUP(H68,'Список уч-ов'!A:H,3,FALSE))</f>
        <v>КРЕГЕЛЬ Дмитрий</v>
      </c>
      <c r="J68" s="149">
        <f>ПС!B21</f>
        <v>105</v>
      </c>
      <c r="K68" s="149" t="str">
        <f>IF(J68="","",VLOOKUP(J68,'Список уч-ов'!$A:$H,3,FALSE))</f>
        <v>ИВАХИНА Татьяна</v>
      </c>
      <c r="L68" s="149">
        <f>ПС!B22</f>
        <v>0</v>
      </c>
      <c r="M68" s="149" t="e">
        <f>IF(L68="","",VLOOKUP(L68,'Список уч-ов'!$A:$H,3,FALSE))</f>
        <v>#N/A</v>
      </c>
      <c r="N68" s="149">
        <f>ПС!B23</f>
        <v>0</v>
      </c>
      <c r="O68" s="149" t="e">
        <f>IF(N68="","",VLOOKUP(N68,'Список уч-ов'!$A:$H,3,FALSE))</f>
        <v>#N/A</v>
      </c>
      <c r="P68" s="149" t="s">
        <v>107</v>
      </c>
    </row>
    <row r="69" spans="1:16" ht="12.75">
      <c r="A69" s="149">
        <v>68</v>
      </c>
      <c r="B69" s="150" t="s">
        <v>140</v>
      </c>
      <c r="C69" s="151" t="s">
        <v>26</v>
      </c>
      <c r="D69" s="152"/>
      <c r="E69" s="150" t="s">
        <v>183</v>
      </c>
      <c r="F69" s="245">
        <v>0.7711805555555555</v>
      </c>
      <c r="G69" s="152" t="s">
        <v>139</v>
      </c>
      <c r="H69" s="149">
        <f>ПС!B24</f>
        <v>0</v>
      </c>
      <c r="I69" s="149" t="s">
        <v>622</v>
      </c>
      <c r="J69" s="149">
        <f>ПС!B25</f>
        <v>141</v>
      </c>
      <c r="K69" s="149" t="str">
        <f>IF(J69="","",VLOOKUP(J69,'Список уч-ов'!$A:$H,3,FALSE))</f>
        <v>ГРЕЧИШНИКОВА Кристина</v>
      </c>
      <c r="L69" s="149">
        <f>ПС!B26</f>
        <v>26</v>
      </c>
      <c r="M69" s="149" t="str">
        <f>IF(L69="","",VLOOKUP(L69,'Список уч-ов'!$A:$H,3,FALSE))</f>
        <v>ШЕРСТЯНЫХ Альберт</v>
      </c>
      <c r="N69" s="149">
        <f>ПС!B27</f>
        <v>133</v>
      </c>
      <c r="O69" s="149" t="str">
        <f>IF(N69="","",VLOOKUP(N69,'Список уч-ов'!$A:$H,3,FALSE))</f>
        <v>ТИТОВА Ксения</v>
      </c>
      <c r="P69" s="149" t="s">
        <v>107</v>
      </c>
    </row>
    <row r="70" spans="1:16" ht="12.75">
      <c r="A70" s="149">
        <v>69</v>
      </c>
      <c r="B70" s="150" t="s">
        <v>140</v>
      </c>
      <c r="C70" s="151" t="s">
        <v>27</v>
      </c>
      <c r="D70" s="152"/>
      <c r="E70" s="150" t="s">
        <v>183</v>
      </c>
      <c r="F70" s="245">
        <v>0.7711805555555555</v>
      </c>
      <c r="G70" s="150" t="s">
        <v>139</v>
      </c>
      <c r="H70" s="149">
        <f>ПС!B28</f>
        <v>32</v>
      </c>
      <c r="I70" s="149" t="str">
        <f>IF(H70="","",VLOOKUP(H70,'Список уч-ов'!A:H,3,FALSE))</f>
        <v>ЕФРОЙКИН Максим</v>
      </c>
      <c r="J70" s="149">
        <f>ПС!B29</f>
        <v>113</v>
      </c>
      <c r="K70" s="149" t="str">
        <f>IF(J70="","",VLOOKUP(J70,'Список уч-ов'!$A:$H,3,FALSE))</f>
        <v>РОССИХИНА Анна </v>
      </c>
      <c r="L70" s="149">
        <f>ПС!B30</f>
        <v>57</v>
      </c>
      <c r="M70" s="149" t="str">
        <f>IF(L70="","",VLOOKUP(L70,'Список уч-ов'!$A:$H,3,FALSE))</f>
        <v>САВЕЛЬЕВ Сергей</v>
      </c>
      <c r="N70" s="149">
        <f>ПС!B31</f>
        <v>160</v>
      </c>
      <c r="O70" s="149" t="str">
        <f>IF(N70="","",VLOOKUP(N70,'Список уч-ов'!$A:$H,3,FALSE))</f>
        <v>ЛЕПКАЛОВА Елена</v>
      </c>
      <c r="P70" s="149" t="s">
        <v>107</v>
      </c>
    </row>
    <row r="71" spans="1:16" ht="12.75">
      <c r="A71" s="149">
        <v>70</v>
      </c>
      <c r="B71" s="150" t="s">
        <v>140</v>
      </c>
      <c r="C71" s="151" t="s">
        <v>28</v>
      </c>
      <c r="D71" s="152"/>
      <c r="E71" s="150" t="s">
        <v>183</v>
      </c>
      <c r="F71" s="245">
        <v>0.7711805555555555</v>
      </c>
      <c r="G71" s="150" t="s">
        <v>139</v>
      </c>
      <c r="H71" s="149">
        <f>ПС!B32</f>
        <v>0</v>
      </c>
      <c r="I71" s="149" t="e">
        <f>IF(H71="","",VLOOKUP(H71,'Список уч-ов'!A:H,3,FALSE))</f>
        <v>#N/A</v>
      </c>
      <c r="J71" s="149">
        <f>ПС!B33</f>
        <v>0</v>
      </c>
      <c r="K71" s="149" t="e">
        <f>IF(J71="","",VLOOKUP(J71,'Список уч-ов'!$A:$H,3,FALSE))</f>
        <v>#N/A</v>
      </c>
      <c r="L71" s="149">
        <f>ПС!B34</f>
        <v>9</v>
      </c>
      <c r="M71" s="149" t="str">
        <f>IF(L71="","",VLOOKUP(L71,'Список уч-ов'!$A:$H,3,FALSE))</f>
        <v>ЩЕТИНКИН Кирилл</v>
      </c>
      <c r="N71" s="149">
        <f>ПС!B35</f>
        <v>107</v>
      </c>
      <c r="O71" s="149" t="str">
        <f>IF(N71="","",VLOOKUP(N71,'Список уч-ов'!$A:$H,3,FALSE))</f>
        <v>ГРИГОРЬЕВА Ксения</v>
      </c>
      <c r="P71" s="149" t="s">
        <v>107</v>
      </c>
    </row>
    <row r="72" spans="1:16" ht="12.75">
      <c r="A72" s="149">
        <v>71</v>
      </c>
      <c r="B72" s="150" t="s">
        <v>140</v>
      </c>
      <c r="C72" s="151" t="s">
        <v>29</v>
      </c>
      <c r="D72" s="152"/>
      <c r="E72" s="150" t="s">
        <v>183</v>
      </c>
      <c r="F72" s="245">
        <v>0.7711805555555555</v>
      </c>
      <c r="G72" s="150" t="s">
        <v>139</v>
      </c>
      <c r="H72" s="149">
        <f>ПС!B36</f>
        <v>4</v>
      </c>
      <c r="I72" s="149" t="str">
        <f>IF(H72="","",VLOOKUP(H72,'Список уч-ов'!A:H,3,FALSE))</f>
        <v>КУИМОВ Филипп</v>
      </c>
      <c r="J72" s="149">
        <f>ПС!B37</f>
        <v>112</v>
      </c>
      <c r="K72" s="149" t="str">
        <f>IF(J72="","",VLOOKUP(J72,'Список уч-ов'!$A:$H,3,FALSE))</f>
        <v>ГУСЕВА Екатерина</v>
      </c>
      <c r="L72" s="149">
        <f>ПС!B38</f>
        <v>0</v>
      </c>
      <c r="M72" s="149" t="e">
        <f>IF(L72="","",VLOOKUP(L72,'Список уч-ов'!$A:$H,3,FALSE))</f>
        <v>#N/A</v>
      </c>
      <c r="N72" s="149">
        <f>ПС!B39</f>
        <v>0</v>
      </c>
      <c r="O72" s="149" t="e">
        <f>IF(N72="","",VLOOKUP(N72,'Список уч-ов'!$A:$H,3,FALSE))</f>
        <v>#N/A</v>
      </c>
      <c r="P72" s="149" t="s">
        <v>107</v>
      </c>
    </row>
    <row r="73" spans="1:16" ht="12.75">
      <c r="A73" s="149">
        <v>72</v>
      </c>
      <c r="B73" s="150" t="s">
        <v>140</v>
      </c>
      <c r="C73" s="151" t="s">
        <v>30</v>
      </c>
      <c r="D73" s="152"/>
      <c r="E73" s="150" t="s">
        <v>183</v>
      </c>
      <c r="F73" s="245">
        <v>0.7711805555555555</v>
      </c>
      <c r="G73" s="152" t="s">
        <v>139</v>
      </c>
      <c r="H73" s="149">
        <f>ПС!B40</f>
        <v>40</v>
      </c>
      <c r="I73" s="149" t="str">
        <f>IF(H73="","",VLOOKUP(H73,'Список уч-ов'!A:H,3,FALSE))</f>
        <v>ЛИХАЧЕВ Алексей</v>
      </c>
      <c r="J73" s="149">
        <f>ПС!B41</f>
        <v>154</v>
      </c>
      <c r="K73" s="149" t="str">
        <f>IF(J73="","",VLOOKUP(J73,'Список уч-ов'!$A:$H,3,FALSE))</f>
        <v>КЛИМОЧКИНА Яна</v>
      </c>
      <c r="L73" s="149">
        <f>ПС!B42</f>
        <v>30</v>
      </c>
      <c r="M73" s="149" t="str">
        <f>IF(L73="","",VLOOKUP(L73,'Список уч-ов'!$A:$H,3,FALSE))</f>
        <v>ЖАРКО Олег</v>
      </c>
      <c r="N73" s="149">
        <f>ПС!B43</f>
        <v>120</v>
      </c>
      <c r="O73" s="149" t="str">
        <f>IF(N73="","",VLOOKUP(N73,'Список уч-ов'!$A:$H,3,FALSE))</f>
        <v>РОДИОНОВА Маринэ</v>
      </c>
      <c r="P73" s="149" t="s">
        <v>107</v>
      </c>
    </row>
    <row r="74" spans="1:16" ht="12.75">
      <c r="A74" s="149">
        <v>73</v>
      </c>
      <c r="B74" s="150" t="s">
        <v>140</v>
      </c>
      <c r="C74" s="151" t="s">
        <v>31</v>
      </c>
      <c r="D74" s="152"/>
      <c r="E74" s="150" t="s">
        <v>183</v>
      </c>
      <c r="F74" s="245">
        <v>0.7711805555555555</v>
      </c>
      <c r="G74" s="150" t="s">
        <v>139</v>
      </c>
      <c r="H74" s="149">
        <f>ПС!B44</f>
        <v>22</v>
      </c>
      <c r="I74" s="149" t="str">
        <f>IF(H74="","",VLOOKUP(H74,'Список уч-ов'!A:H,3,FALSE))</f>
        <v>ТИМОШИН Богдан</v>
      </c>
      <c r="J74" s="149">
        <f>ПС!B45</f>
        <v>144</v>
      </c>
      <c r="K74" s="149" t="str">
        <f>IF(J74="","",VLOOKUP(J74,'Список уч-ов'!$A:$H,3,FALSE))</f>
        <v>СУХОРУКОВА Софья </v>
      </c>
      <c r="L74" s="149">
        <f>ПС!B46</f>
        <v>58</v>
      </c>
      <c r="M74" s="149" t="str">
        <f>IF(L74="","",VLOOKUP(L74,'Список уч-ов'!$A:$H,3,FALSE))</f>
        <v>МЕДВЕДЕВ Денис</v>
      </c>
      <c r="N74" s="149">
        <f>ПС!B47</f>
        <v>145</v>
      </c>
      <c r="O74" s="149" t="str">
        <f>IF(N74="","",VLOOKUP(N74,'Список уч-ов'!$A:$H,3,FALSE))</f>
        <v>ЗАХАРОВА Оксана</v>
      </c>
      <c r="P74" s="149" t="s">
        <v>107</v>
      </c>
    </row>
    <row r="75" spans="1:16" ht="12.75">
      <c r="A75" s="149">
        <v>74</v>
      </c>
      <c r="B75" s="150" t="s">
        <v>140</v>
      </c>
      <c r="C75" s="151" t="s">
        <v>32</v>
      </c>
      <c r="D75" s="152"/>
      <c r="E75" s="150" t="s">
        <v>183</v>
      </c>
      <c r="F75" s="245">
        <v>0.7711805555555555</v>
      </c>
      <c r="G75" s="150" t="s">
        <v>139</v>
      </c>
      <c r="H75" s="149">
        <f>ПС!B48</f>
        <v>54</v>
      </c>
      <c r="I75" s="149" t="str">
        <f>IF(H75="","",VLOOKUP(H75,'Список уч-ов'!A:H,3,FALSE))</f>
        <v>ЛЕГЕНЬКИЙ Александр</v>
      </c>
      <c r="J75" s="149">
        <f>ПС!B49</f>
        <v>134</v>
      </c>
      <c r="K75" s="149" t="str">
        <f>IF(J75="","",VLOOKUP(J75,'Список уч-ов'!$A:$H,3,FALSE))</f>
        <v>ГИБАЙДУЛИНА Алина </v>
      </c>
      <c r="L75" s="149">
        <f>ПС!B50</f>
        <v>18</v>
      </c>
      <c r="M75" s="149" t="str">
        <f>IF(L75="","",VLOOKUP(L75,'Список уч-ов'!$A:$H,3,FALSE))</f>
        <v>ГРУЗДОВ Евгений</v>
      </c>
      <c r="N75" s="149">
        <f>ПС!B51</f>
        <v>110</v>
      </c>
      <c r="O75" s="149" t="str">
        <f>IF(N75="","",VLOOKUP(N75,'Список уч-ов'!$A:$H,3,FALSE))</f>
        <v>ЛЕБЕДЕВА Виктория</v>
      </c>
      <c r="P75" s="149" t="s">
        <v>107</v>
      </c>
    </row>
    <row r="76" spans="1:16" ht="12.75">
      <c r="A76" s="149">
        <v>75</v>
      </c>
      <c r="B76" s="150" t="s">
        <v>140</v>
      </c>
      <c r="C76" s="151" t="s">
        <v>33</v>
      </c>
      <c r="D76" s="152"/>
      <c r="E76" s="150" t="s">
        <v>183</v>
      </c>
      <c r="F76" s="245">
        <v>0.7711805555555555</v>
      </c>
      <c r="G76" s="150" t="s">
        <v>139</v>
      </c>
      <c r="H76" s="149">
        <f>ПС!B52</f>
        <v>12</v>
      </c>
      <c r="I76" s="149" t="str">
        <f>IF(H76="","",VLOOKUP(H76,'Список уч-ов'!A:H,3,FALSE))</f>
        <v>ВОРОБЬЕВ Кирилл</v>
      </c>
      <c r="J76" s="149">
        <f>ПС!B53</f>
        <v>118</v>
      </c>
      <c r="K76" s="149" t="str">
        <f>IF(J76="","",VLOOKUP(J76,'Список уч-ов'!$A:$H,3,FALSE))</f>
        <v>СОФРОНОВА  Александра</v>
      </c>
      <c r="L76" s="149">
        <f>ПС!B54</f>
        <v>50</v>
      </c>
      <c r="M76" s="149" t="str">
        <f>IF(L76="","",VLOOKUP(L76,'Список уч-ов'!$A:$H,3,FALSE))</f>
        <v>РОСЛЯКОВ Андрей</v>
      </c>
      <c r="N76" s="149">
        <f>ПС!B55</f>
        <v>126</v>
      </c>
      <c r="O76" s="149" t="str">
        <f>IF(N76="","",VLOOKUP(N76,'Список уч-ов'!$A:$H,3,FALSE))</f>
        <v>КУСКОВА Дарья</v>
      </c>
      <c r="P76" s="149" t="s">
        <v>107</v>
      </c>
    </row>
    <row r="77" spans="1:16" ht="12.75">
      <c r="A77" s="149">
        <v>76</v>
      </c>
      <c r="B77" s="150" t="s">
        <v>140</v>
      </c>
      <c r="C77" s="151" t="s">
        <v>34</v>
      </c>
      <c r="D77" s="152"/>
      <c r="E77" s="150" t="s">
        <v>183</v>
      </c>
      <c r="F77" s="245">
        <v>0.7711805555555555</v>
      </c>
      <c r="G77" s="150" t="s">
        <v>139</v>
      </c>
      <c r="H77" s="149">
        <f>ПС!B56</f>
        <v>41</v>
      </c>
      <c r="I77" s="149" t="str">
        <f>IF(H77="","",VLOOKUP(H77,'Список уч-ов'!A:H,3,FALSE))</f>
        <v>БОНДАРЕВ Александр</v>
      </c>
      <c r="J77" s="149">
        <f>ПС!B57</f>
        <v>155</v>
      </c>
      <c r="K77" s="149" t="str">
        <f>IF(J77="","",VLOOKUP(J77,'Список уч-ов'!$A:$H,3,FALSE))</f>
        <v>ШАХОВА Юлия</v>
      </c>
      <c r="L77" s="149">
        <f>ПС!B58</f>
        <v>19</v>
      </c>
      <c r="M77" s="149" t="str">
        <f>IF(L77="","",VLOOKUP(L77,'Список уч-ов'!$A:$H,3,FALSE))</f>
        <v>ТИМИН Егор</v>
      </c>
      <c r="N77" s="149">
        <f>ПС!B59</f>
        <v>119</v>
      </c>
      <c r="O77" s="149" t="str">
        <f>IF(N77="","",VLOOKUP(N77,'Список уч-ов'!$A:$H,3,FALSE))</f>
        <v>САФИНА Виолетта</v>
      </c>
      <c r="P77" s="149" t="s">
        <v>107</v>
      </c>
    </row>
    <row r="78" spans="1:16" ht="12.75">
      <c r="A78" s="149">
        <v>77</v>
      </c>
      <c r="B78" s="150" t="s">
        <v>140</v>
      </c>
      <c r="C78" s="151" t="s">
        <v>35</v>
      </c>
      <c r="D78" s="152"/>
      <c r="E78" s="150" t="s">
        <v>183</v>
      </c>
      <c r="F78" s="245">
        <v>0.7711805555555555</v>
      </c>
      <c r="G78" s="150" t="s">
        <v>139</v>
      </c>
      <c r="H78" s="149">
        <f>ПС!B60</f>
        <v>25</v>
      </c>
      <c r="I78" s="149" t="str">
        <f>IF(H78="","",VLOOKUP(H78,'Список уч-ов'!A:H,3,FALSE))</f>
        <v>ПИНЯСКИН Владислав</v>
      </c>
      <c r="J78" s="149">
        <f>ПС!B61</f>
        <v>149</v>
      </c>
      <c r="K78" s="149" t="str">
        <f>IF(J78="","",VLOOKUP(J78,'Список уч-ов'!$A:$H,3,FALSE))</f>
        <v>ГУЛЕВСКАЯ Лиана</v>
      </c>
      <c r="L78" s="149">
        <f>ПС!B62</f>
        <v>63</v>
      </c>
      <c r="M78" s="149" t="str">
        <f>IF(L78="","",VLOOKUP(L78,'Список уч-ов'!$A:$H,3,FALSE))</f>
        <v>САРЫЧЕВ Сергей</v>
      </c>
      <c r="N78" s="149">
        <f>ПС!B63</f>
        <v>158</v>
      </c>
      <c r="O78" s="149" t="str">
        <f>IF(N78="","",VLOOKUP(N78,'Список уч-ов'!$A:$H,3,FALSE))</f>
        <v>БРЕДНИКОВА Арина</v>
      </c>
      <c r="P78" s="149" t="s">
        <v>107</v>
      </c>
    </row>
    <row r="79" spans="1:16" ht="12.75">
      <c r="A79" s="149">
        <v>78</v>
      </c>
      <c r="B79" s="150" t="s">
        <v>140</v>
      </c>
      <c r="C79" s="151" t="s">
        <v>36</v>
      </c>
      <c r="D79" s="152"/>
      <c r="E79" s="150" t="s">
        <v>183</v>
      </c>
      <c r="F79" s="245">
        <v>0.7711805555555555</v>
      </c>
      <c r="G79" s="150" t="s">
        <v>139</v>
      </c>
      <c r="H79" s="149">
        <f>ПС!B64</f>
        <v>0</v>
      </c>
      <c r="I79" s="149" t="e">
        <f>IF(H79="","",VLOOKUP(H79,'Список уч-ов'!A:H,3,FALSE))</f>
        <v>#N/A</v>
      </c>
      <c r="J79" s="149">
        <f>ПС!B65</f>
        <v>0</v>
      </c>
      <c r="K79" s="149" t="e">
        <f>IF(J79="","",VLOOKUP(J79,'Список уч-ов'!$A:$H,3,FALSE))</f>
        <v>#N/A</v>
      </c>
      <c r="L79" s="149">
        <f>ПС!B66</f>
        <v>13</v>
      </c>
      <c r="M79" s="149" t="str">
        <f>IF(L79="","",VLOOKUP(L79,'Список уч-ов'!$A:$H,3,FALSE))</f>
        <v>ГРИШЕНИН Денис</v>
      </c>
      <c r="N79" s="149">
        <f>ПС!B67</f>
        <v>101</v>
      </c>
      <c r="O79" s="149" t="str">
        <f>IF(N79="","",VLOOKUP(N79,'Список уч-ов'!$A:$H,3,FALSE))</f>
        <v>РЯБОВА Татьяна</v>
      </c>
      <c r="P79" s="149" t="s">
        <v>107</v>
      </c>
    </row>
    <row r="80" spans="1:16" ht="12.75">
      <c r="A80" s="149">
        <v>79</v>
      </c>
      <c r="B80" s="150" t="s">
        <v>140</v>
      </c>
      <c r="C80" s="151" t="s">
        <v>37</v>
      </c>
      <c r="D80" s="152"/>
      <c r="E80" s="150" t="s">
        <v>183</v>
      </c>
      <c r="F80" s="245">
        <v>0.7850694444444444</v>
      </c>
      <c r="G80" s="152" t="s">
        <v>139</v>
      </c>
      <c r="H80" s="149">
        <f>ПС!B72</f>
        <v>1</v>
      </c>
      <c r="I80" s="149" t="str">
        <f>IF(H80="","",VLOOKUP(H80,'Список уч-ов'!A:H,3,FALSE))</f>
        <v>ЖЕЛУБЕНКОВ Александр</v>
      </c>
      <c r="J80" s="149">
        <f>ПС!B73</f>
        <v>109</v>
      </c>
      <c r="K80" s="149" t="str">
        <f>IF(J80="","",VLOOKUP(J80,'Список уч-ов'!$A:$H,3,FALSE))</f>
        <v>СТЕПАНОВА Анна</v>
      </c>
      <c r="L80" s="149">
        <f>ПС!B74</f>
        <v>0</v>
      </c>
      <c r="M80" s="149" t="e">
        <f>IF(L80="","",VLOOKUP(L80,'Список уч-ов'!$A:$H,3,FALSE))</f>
        <v>#N/A</v>
      </c>
      <c r="N80" s="149">
        <f>ПС!B75</f>
        <v>0</v>
      </c>
      <c r="O80" s="149" t="e">
        <f>IF(N80="","",VLOOKUP(N80,'Список уч-ов'!$A:$H,3,FALSE))</f>
        <v>#N/A</v>
      </c>
      <c r="P80" s="149" t="s">
        <v>107</v>
      </c>
    </row>
    <row r="81" spans="1:16" ht="12.75">
      <c r="A81" s="149">
        <v>80</v>
      </c>
      <c r="B81" s="150" t="s">
        <v>140</v>
      </c>
      <c r="C81" s="151" t="s">
        <v>38</v>
      </c>
      <c r="D81" s="152"/>
      <c r="E81" s="150" t="s">
        <v>183</v>
      </c>
      <c r="F81" s="245">
        <v>0.7850694444444444</v>
      </c>
      <c r="G81" s="150" t="s">
        <v>139</v>
      </c>
      <c r="H81" s="149">
        <f>ПС!B76</f>
        <v>38</v>
      </c>
      <c r="I81" s="149" t="str">
        <f>IF(H81="","",VLOOKUP(H81,'Список уч-ов'!A:H,3,FALSE))</f>
        <v>ЗАХАРОВ Дмитрий</v>
      </c>
      <c r="J81" s="149">
        <f>ПС!B77</f>
        <v>140</v>
      </c>
      <c r="K81" s="149" t="str">
        <f>IF(J81="","",VLOOKUP(J81,'Список уч-ов'!$A:$H,3,FALSE))</f>
        <v>ЧЕРНОВА Дарья</v>
      </c>
      <c r="L81" s="149">
        <f>ПС!B78</f>
        <v>46</v>
      </c>
      <c r="M81" s="149" t="str">
        <f>IF(L81="","",VLOOKUP(L81,'Список уч-ов'!$A:$H,3,FALSE))</f>
        <v>КУСТОВ Игорь</v>
      </c>
      <c r="N81" s="149">
        <f>ПС!B79</f>
        <v>116</v>
      </c>
      <c r="O81" s="149" t="str">
        <f>IF(N81="","",VLOOKUP(N81,'Список уч-ов'!$A:$H,3,FALSE))</f>
        <v>НАУМОВА Екатерина</v>
      </c>
      <c r="P81" s="149" t="s">
        <v>107</v>
      </c>
    </row>
    <row r="82" spans="1:16" ht="12.75">
      <c r="A82" s="149">
        <v>81</v>
      </c>
      <c r="B82" s="150" t="s">
        <v>140</v>
      </c>
      <c r="C82" s="151" t="s">
        <v>39</v>
      </c>
      <c r="D82" s="152"/>
      <c r="E82" s="150" t="s">
        <v>183</v>
      </c>
      <c r="F82" s="245">
        <v>0.7850694444444444</v>
      </c>
      <c r="G82" s="150" t="s">
        <v>139</v>
      </c>
      <c r="H82" s="149">
        <f>ПС!B80</f>
        <v>49</v>
      </c>
      <c r="I82" s="149" t="str">
        <f>IF(H82="","",VLOOKUP(H82,'Список уч-ов'!A:H,3,FALSE))</f>
        <v>МУХОРТОВ Андрей </v>
      </c>
      <c r="J82" s="149">
        <f>ПС!B81</f>
        <v>125</v>
      </c>
      <c r="K82" s="149" t="str">
        <f>IF(J82="","",VLOOKUP(J82,'Список уч-ов'!$A:$H,3,FALSE))</f>
        <v>ХЛЫЗОВА Елизавета</v>
      </c>
      <c r="L82" s="149">
        <f>ПС!B82</f>
        <v>55</v>
      </c>
      <c r="M82" s="149" t="str">
        <f>IF(L82="","",VLOOKUP(L82,'Список уч-ов'!$A:$H,3,FALSE))</f>
        <v>ЛЕБЕДЕВ Максим</v>
      </c>
      <c r="N82" s="149">
        <f>ПС!B83</f>
        <v>156</v>
      </c>
      <c r="O82" s="149" t="str">
        <f>IF(N82="","",VLOOKUP(N82,'Список уч-ов'!$A:$H,3,FALSE))</f>
        <v>ЛЕГОСТАЕВА Вероника </v>
      </c>
      <c r="P82" s="149" t="s">
        <v>107</v>
      </c>
    </row>
    <row r="83" spans="1:16" ht="12.75">
      <c r="A83" s="149">
        <v>82</v>
      </c>
      <c r="B83" s="150" t="s">
        <v>140</v>
      </c>
      <c r="C83" s="151" t="s">
        <v>40</v>
      </c>
      <c r="D83" s="152"/>
      <c r="E83" s="150" t="s">
        <v>183</v>
      </c>
      <c r="F83" s="245">
        <v>0.7850694444444444</v>
      </c>
      <c r="G83" s="150" t="s">
        <v>139</v>
      </c>
      <c r="H83" s="149">
        <f>ПС!B84</f>
        <v>51</v>
      </c>
      <c r="I83" s="149" t="str">
        <f>IF(H83="","",VLOOKUP(H83,'Список уч-ов'!A:H,3,FALSE))</f>
        <v>КИРЬЯНОВ Игорь </v>
      </c>
      <c r="J83" s="149">
        <f>ПС!B85</f>
        <v>135</v>
      </c>
      <c r="K83" s="149" t="str">
        <f>IF(J83="","",VLOOKUP(J83,'Список уч-ов'!$A:$H,3,FALSE))</f>
        <v>ФОМИНА Анастасия</v>
      </c>
      <c r="L83" s="149">
        <f>ПС!B86</f>
        <v>16</v>
      </c>
      <c r="M83" s="149" t="str">
        <f>IF(L83="","",VLOOKUP(L83,'Список уч-ов'!$A:$H,3,FALSE))</f>
        <v>ЕЛИЗАРОВ Сергей</v>
      </c>
      <c r="N83" s="149">
        <f>ПС!B87</f>
        <v>123</v>
      </c>
      <c r="O83" s="149" t="str">
        <f>IF(N83="","",VLOOKUP(N83,'Список уч-ов'!$A:$H,3,FALSE))</f>
        <v>МОЗЯКИНА Надежда</v>
      </c>
      <c r="P83" s="149" t="s">
        <v>107</v>
      </c>
    </row>
    <row r="84" spans="1:16" ht="12.75">
      <c r="A84" s="149">
        <v>83</v>
      </c>
      <c r="B84" s="150" t="s">
        <v>140</v>
      </c>
      <c r="C84" s="151" t="s">
        <v>41</v>
      </c>
      <c r="D84" s="152"/>
      <c r="E84" s="150" t="s">
        <v>183</v>
      </c>
      <c r="F84" s="245">
        <v>0.7850694444444444</v>
      </c>
      <c r="G84" s="150" t="s">
        <v>139</v>
      </c>
      <c r="H84" s="149">
        <f>ПС!B88</f>
        <v>17</v>
      </c>
      <c r="I84" s="149" t="str">
        <f>IF(H84="","",VLOOKUP(H84,'Список уч-ов'!A:H,3,FALSE))</f>
        <v>ШАТАЛКИН Максим</v>
      </c>
      <c r="J84" s="149">
        <f>ПС!B89</f>
        <v>114</v>
      </c>
      <c r="K84" s="149" t="str">
        <f>IF(J84="","",VLOOKUP(J84,'Список уч-ов'!$A:$H,3,FALSE))</f>
        <v>ЕФИМОВА Ксения</v>
      </c>
      <c r="L84" s="149">
        <f>ПС!B90</f>
        <v>59</v>
      </c>
      <c r="M84" s="149" t="str">
        <f>IF(L84="","",VLOOKUP(L84,'Список уч-ов'!$A:$H,3,FALSE))</f>
        <v>СЕМЕНОВ Андрей</v>
      </c>
      <c r="N84" s="149">
        <f>ПС!B91</f>
        <v>151</v>
      </c>
      <c r="O84" s="149" t="str">
        <f>IF(N84="","",VLOOKUP(N84,'Список уч-ов'!$A:$H,3,FALSE))</f>
        <v>БИКЕЕВА Полина</v>
      </c>
      <c r="P84" s="149" t="s">
        <v>107</v>
      </c>
    </row>
    <row r="85" spans="1:16" ht="12.75">
      <c r="A85" s="149">
        <v>84</v>
      </c>
      <c r="B85" s="150" t="s">
        <v>140</v>
      </c>
      <c r="C85" s="151" t="s">
        <v>42</v>
      </c>
      <c r="D85" s="152"/>
      <c r="E85" s="150" t="s">
        <v>183</v>
      </c>
      <c r="F85" s="245">
        <v>0.7850694444444444</v>
      </c>
      <c r="G85" s="152" t="s">
        <v>139</v>
      </c>
      <c r="H85" s="149">
        <f>ПС!B92</f>
        <v>48</v>
      </c>
      <c r="I85" s="149" t="str">
        <f>IF(H85="","",VLOOKUP(H85,'Список уч-ов'!A:H,3,FALSE))</f>
        <v>ДЕРГУНОВ Андрей</v>
      </c>
      <c r="J85" s="149">
        <f>ПС!B93</f>
        <v>159</v>
      </c>
      <c r="K85" s="149" t="str">
        <f>IF(J85="","",VLOOKUP(J85,'Список уч-ов'!$A:$H,3,FALSE))</f>
        <v>НЕЛЮБИНА Ольга</v>
      </c>
      <c r="L85" s="149">
        <f>ПС!B94</f>
        <v>44</v>
      </c>
      <c r="M85" s="149" t="str">
        <f>IF(L85="","",VLOOKUP(L85,'Список уч-ов'!$A:$H,3,FALSE))</f>
        <v>ШАПОШНИКОВ Степан</v>
      </c>
      <c r="N85" s="149">
        <f>ПС!B95</f>
        <v>162</v>
      </c>
      <c r="O85" s="149" t="str">
        <f>IF(N85="","",VLOOKUP(N85,'Список уч-ов'!$A:$H,3,FALSE))</f>
        <v>МОЧАЛОВА Анастасия</v>
      </c>
      <c r="P85" s="149" t="s">
        <v>107</v>
      </c>
    </row>
    <row r="86" spans="1:16" ht="12.75">
      <c r="A86" s="149">
        <v>85</v>
      </c>
      <c r="B86" s="150" t="s">
        <v>140</v>
      </c>
      <c r="C86" s="151" t="s">
        <v>43</v>
      </c>
      <c r="D86" s="152"/>
      <c r="E86" s="150" t="s">
        <v>183</v>
      </c>
      <c r="F86" s="245">
        <v>0.7850694444444444</v>
      </c>
      <c r="G86" s="150" t="s">
        <v>139</v>
      </c>
      <c r="H86" s="149">
        <f>ПС!B96</f>
        <v>29</v>
      </c>
      <c r="I86" s="149" t="str">
        <f>IF(H86="","",VLOOKUP(H86,'Список уч-ов'!A:H,3,FALSE))</f>
        <v>МАЛЬЦЕВ Александр</v>
      </c>
      <c r="J86" s="149">
        <f>ПС!B97</f>
        <v>129</v>
      </c>
      <c r="K86" s="149" t="str">
        <f>IF(J86="","",VLOOKUP(J86,'Список уч-ов'!$A:$H,3,FALSE))</f>
        <v>УЛУДИНЦЕВА Елена</v>
      </c>
      <c r="L86" s="149">
        <f>ПС!B98</f>
        <v>23</v>
      </c>
      <c r="M86" s="149" t="str">
        <f>IF(L86="","",VLOOKUP(L86,'Список уч-ов'!$A:$H,3,FALSE))</f>
        <v>ПАМШЕВ Никита</v>
      </c>
      <c r="N86" s="149">
        <f>ПС!B99</f>
        <v>153</v>
      </c>
      <c r="O86" s="149" t="str">
        <f>IF(N86="","",VLOOKUP(N86,'Список уч-ов'!$A:$H,3,FALSE))</f>
        <v>ПОПОВА Любовь</v>
      </c>
      <c r="P86" s="149" t="s">
        <v>107</v>
      </c>
    </row>
    <row r="87" spans="1:16" ht="12.75">
      <c r="A87" s="149">
        <v>86</v>
      </c>
      <c r="B87" s="150" t="s">
        <v>140</v>
      </c>
      <c r="C87" s="151" t="s">
        <v>44</v>
      </c>
      <c r="D87" s="152"/>
      <c r="E87" s="150" t="s">
        <v>183</v>
      </c>
      <c r="F87" s="245">
        <v>0.7850694444444444</v>
      </c>
      <c r="G87" s="150" t="s">
        <v>139</v>
      </c>
      <c r="H87" s="149">
        <f>ПС!B100</f>
        <v>0</v>
      </c>
      <c r="I87" s="149" t="e">
        <f>IF(H87="","",VLOOKUP(H87,'Список уч-ов'!A:H,3,FALSE))</f>
        <v>#N/A</v>
      </c>
      <c r="J87" s="149">
        <f>ПС!B101</f>
        <v>0</v>
      </c>
      <c r="K87" s="149" t="e">
        <f>IF(J87="","",VLOOKUP(J87,'Список уч-ов'!$A:$H,3,FALSE))</f>
        <v>#N/A</v>
      </c>
      <c r="L87" s="149">
        <f>ПС!B102</f>
        <v>20</v>
      </c>
      <c r="M87" s="149" t="str">
        <f>IF(L87="","",VLOOKUP(L87,'Список уч-ов'!$A:$H,3,FALSE))</f>
        <v>СЕМЕРИКОВ Кирилл</v>
      </c>
      <c r="N87" s="149">
        <f>ПС!B103</f>
        <v>103</v>
      </c>
      <c r="O87" s="149" t="str">
        <f>IF(N87="","",VLOOKUP(N87,'Список уч-ов'!$A:$H,3,FALSE))</f>
        <v>КОЦЮР Валерия</v>
      </c>
      <c r="P87" s="149" t="s">
        <v>107</v>
      </c>
    </row>
    <row r="88" spans="1:16" ht="12.75">
      <c r="A88" s="149">
        <v>87</v>
      </c>
      <c r="B88" s="150" t="s">
        <v>140</v>
      </c>
      <c r="C88" s="151" t="s">
        <v>45</v>
      </c>
      <c r="D88" s="152"/>
      <c r="E88" s="150" t="s">
        <v>183</v>
      </c>
      <c r="F88" s="245">
        <v>0.7850694444444444</v>
      </c>
      <c r="G88" s="150" t="s">
        <v>139</v>
      </c>
      <c r="H88" s="149">
        <f>ПС!B104</f>
        <v>33</v>
      </c>
      <c r="I88" s="149" t="str">
        <f>IF(H88="","",VLOOKUP(H88,'Список уч-ов'!A:H,3,FALSE))</f>
        <v>ТИМОФЕЕВ Николай</v>
      </c>
      <c r="J88" s="149">
        <f>ПС!B105</f>
        <v>106</v>
      </c>
      <c r="K88" s="149" t="str">
        <f>IF(J88="","",VLOOKUP(J88,'Список уч-ов'!$A:$H,3,FALSE))</f>
        <v>ГЛАДЫШЕВА Наталья</v>
      </c>
      <c r="L88" s="149">
        <f>ПС!B106</f>
        <v>0</v>
      </c>
      <c r="M88" s="149" t="e">
        <f>IF(L88="","",VLOOKUP(L88,'Список уч-ов'!$A:$H,3,FALSE))</f>
        <v>#N/A</v>
      </c>
      <c r="N88" s="149">
        <f>ПС!B107</f>
        <v>0</v>
      </c>
      <c r="O88" s="149" t="e">
        <f>IF(N88="","",VLOOKUP(N88,'Список уч-ов'!$A:$H,3,FALSE))</f>
        <v>#N/A</v>
      </c>
      <c r="P88" s="149" t="s">
        <v>107</v>
      </c>
    </row>
    <row r="89" spans="1:16" ht="12.75">
      <c r="A89" s="149">
        <v>88</v>
      </c>
      <c r="B89" s="150" t="s">
        <v>140</v>
      </c>
      <c r="C89" s="151" t="s">
        <v>46</v>
      </c>
      <c r="D89" s="152"/>
      <c r="E89" s="150" t="s">
        <v>183</v>
      </c>
      <c r="F89" s="245">
        <v>0.7850694444444444</v>
      </c>
      <c r="G89" s="152" t="s">
        <v>139</v>
      </c>
      <c r="H89" s="149">
        <f>ПС!B108</f>
        <v>43</v>
      </c>
      <c r="I89" s="149" t="str">
        <f>IF(H89="","",VLOOKUP(H89,'Список уч-ов'!A:H,3,FALSE))</f>
        <v>ЛАВРЕНТЬЕВ Александр</v>
      </c>
      <c r="J89" s="149">
        <f>ПС!B109</f>
        <v>139</v>
      </c>
      <c r="K89" s="149" t="str">
        <f>IF(J89="","",VLOOKUP(J89,'Список уч-ов'!$A:$H,3,FALSE))</f>
        <v>ВОРОБЬЕВА Виктория</v>
      </c>
      <c r="L89" s="149">
        <f>ПС!B110</f>
        <v>33</v>
      </c>
      <c r="M89" s="149" t="str">
        <f>IF(L89="","",VLOOKUP(L89,'Список уч-ов'!$A:$H,3,FALSE))</f>
        <v>ТИМОФЕЕВ Николай</v>
      </c>
      <c r="N89" s="149">
        <f>ПС!B111</f>
        <v>142</v>
      </c>
      <c r="O89" s="149" t="str">
        <f>IF(N89="","",VLOOKUP(N89,'Список уч-ов'!$A:$H,3,FALSE))</f>
        <v>КРЫЛОВА Мария</v>
      </c>
      <c r="P89" s="149" t="s">
        <v>107</v>
      </c>
    </row>
    <row r="90" spans="1:16" ht="12.75">
      <c r="A90" s="149">
        <v>89</v>
      </c>
      <c r="B90" s="150" t="s">
        <v>140</v>
      </c>
      <c r="C90" s="151" t="s">
        <v>47</v>
      </c>
      <c r="D90" s="152"/>
      <c r="E90" s="150" t="s">
        <v>183</v>
      </c>
      <c r="F90" s="245">
        <v>0.7850694444444444</v>
      </c>
      <c r="G90" s="150" t="s">
        <v>139</v>
      </c>
      <c r="H90" s="149">
        <f>ПС!B112</f>
        <v>27</v>
      </c>
      <c r="I90" s="149" t="str">
        <f>IF(H90="","",VLOOKUP(H90,'Список уч-ов'!A:H,3,FALSE))</f>
        <v>ПОВСТЯНЫЙ Петр</v>
      </c>
      <c r="J90" s="149">
        <f>ПС!B113</f>
        <v>143</v>
      </c>
      <c r="K90" s="149" t="str">
        <f>IF(J90="","",VLOOKUP(J90,'Список уч-ов'!$A:$H,3,FALSE))</f>
        <v>АНИСИМОВА Анна</v>
      </c>
      <c r="L90" s="149">
        <f>ПС!B114</f>
        <v>42</v>
      </c>
      <c r="M90" s="149" t="str">
        <f>IF(L90="","",VLOOKUP(L90,'Список уч-ов'!$A:$H,3,FALSE))</f>
        <v>ТАЛАМАНОВ Иван</v>
      </c>
      <c r="N90" s="149">
        <f>ПС!B115</f>
        <v>152</v>
      </c>
      <c r="O90" s="149" t="str">
        <f>IF(N90="","",VLOOKUP(N90,'Список уч-ов'!$A:$H,3,FALSE))</f>
        <v>ХАРЛАМОВА Юлия</v>
      </c>
      <c r="P90" s="149" t="s">
        <v>107</v>
      </c>
    </row>
    <row r="91" spans="1:16" ht="12.75">
      <c r="A91" s="149">
        <v>90</v>
      </c>
      <c r="B91" s="150" t="s">
        <v>140</v>
      </c>
      <c r="C91" s="151" t="s">
        <v>48</v>
      </c>
      <c r="D91" s="152"/>
      <c r="E91" s="150" t="s">
        <v>183</v>
      </c>
      <c r="F91" s="245">
        <v>0.7850694444444444</v>
      </c>
      <c r="G91" s="150" t="s">
        <v>139</v>
      </c>
      <c r="H91" s="149">
        <f>ПС!B116</f>
        <v>0</v>
      </c>
      <c r="I91" s="149" t="e">
        <f>IF(H91="","",VLOOKUP(H91,'Список уч-ов'!A:H,3,FALSE))</f>
        <v>#N/A</v>
      </c>
      <c r="J91" s="149">
        <f>ПС!B117</f>
        <v>0</v>
      </c>
      <c r="K91" s="149" t="e">
        <f>IF(J91="","",VLOOKUP(J91,'Список уч-ов'!$A:$H,3,FALSE))</f>
        <v>#N/A</v>
      </c>
      <c r="L91" s="149">
        <f>ПС!B118</f>
        <v>5</v>
      </c>
      <c r="M91" s="149" t="str">
        <f>IF(L91="","",VLOOKUP(L91,'Список уч-ов'!$A:$H,3,FALSE))</f>
        <v>БЕЛИКОВ Максим</v>
      </c>
      <c r="N91" s="149">
        <f>ПС!B119</f>
        <v>121</v>
      </c>
      <c r="O91" s="149" t="str">
        <f>IF(N91="","",VLOOKUP(N91,'Список уч-ов'!$A:$H,3,FALSE))</f>
        <v>ДЕМЬЯНОВА Юлия</v>
      </c>
      <c r="P91" s="149" t="s">
        <v>107</v>
      </c>
    </row>
    <row r="92" spans="1:16" ht="12.75">
      <c r="A92" s="149">
        <v>91</v>
      </c>
      <c r="B92" s="150" t="s">
        <v>140</v>
      </c>
      <c r="C92" s="151" t="s">
        <v>49</v>
      </c>
      <c r="D92" s="152"/>
      <c r="E92" s="150" t="s">
        <v>183</v>
      </c>
      <c r="F92" s="245">
        <v>0.7850694444444444</v>
      </c>
      <c r="G92" s="150" t="s">
        <v>139</v>
      </c>
      <c r="H92" s="149">
        <f>ПС!B120</f>
        <v>11</v>
      </c>
      <c r="I92" s="149" t="str">
        <f>IF(H92="","",VLOOKUP(H92,'Список уч-ов'!A:H,3,FALSE))</f>
        <v>ПЕТУХОВ Андрей</v>
      </c>
      <c r="J92" s="149">
        <f>ПС!B121</f>
        <v>111</v>
      </c>
      <c r="K92" s="149" t="str">
        <f>IF(J92="","",VLOOKUP(J92,'Список уч-ов'!$A:$H,3,FALSE))</f>
        <v>ПОДНОСОВА Евгения</v>
      </c>
      <c r="L92" s="149">
        <f>ПС!B122</f>
        <v>53</v>
      </c>
      <c r="M92" s="149" t="str">
        <f>IF(L92="","",VLOOKUP(L92,'Список уч-ов'!$A:$H,3,FALSE))</f>
        <v>СОЛОВЬЕВ Иван</v>
      </c>
      <c r="N92" s="149">
        <f>ПС!B123</f>
        <v>124</v>
      </c>
      <c r="O92" s="149" t="str">
        <f>IF(N92="","",VLOOKUP(N92,'Список уч-ов'!$A:$H,3,FALSE))</f>
        <v>КУЛИКОВА Ольга</v>
      </c>
      <c r="P92" s="149" t="s">
        <v>107</v>
      </c>
    </row>
    <row r="93" spans="1:16" ht="12.75">
      <c r="A93" s="149">
        <v>92</v>
      </c>
      <c r="B93" s="150" t="s">
        <v>140</v>
      </c>
      <c r="C93" s="151" t="s">
        <v>50</v>
      </c>
      <c r="D93" s="152"/>
      <c r="E93" s="150" t="s">
        <v>183</v>
      </c>
      <c r="F93" s="245">
        <v>0.7850694444444444</v>
      </c>
      <c r="G93" s="150" t="s">
        <v>139</v>
      </c>
      <c r="H93" s="149">
        <f>ПС!B124</f>
        <v>39</v>
      </c>
      <c r="I93" s="149" t="str">
        <f>IF(H93="","",VLOOKUP(H93,'Список уч-ов'!A:H,3,FALSE))</f>
        <v>ЕНИКЕЕВ Владислав</v>
      </c>
      <c r="J93" s="149">
        <f>ПС!B125</f>
        <v>137</v>
      </c>
      <c r="K93" s="149" t="str">
        <f>IF(J93="","",VLOOKUP(J93,'Список уч-ов'!$A:$H,3,FALSE))</f>
        <v>СУТОРМИНА Алина</v>
      </c>
      <c r="L93" s="149">
        <f>ПС!B126</f>
        <v>34</v>
      </c>
      <c r="M93" s="149" t="str">
        <f>IF(L93="","",VLOOKUP(L93,'Список уч-ов'!$A:$H,3,FALSE))</f>
        <v>ШВЕЦ Кирилл</v>
      </c>
      <c r="N93" s="149">
        <f>ПС!B127</f>
        <v>122</v>
      </c>
      <c r="O93" s="149" t="str">
        <f>IF(N93="","",VLOOKUP(N93,'Список уч-ов'!$A:$H,3,FALSE))</f>
        <v>МЕЛЬНИКОВА Виктория</v>
      </c>
      <c r="P93" s="149" t="s">
        <v>107</v>
      </c>
    </row>
    <row r="94" spans="1:16" ht="12.75">
      <c r="A94" s="149">
        <v>93</v>
      </c>
      <c r="B94" s="150" t="s">
        <v>140</v>
      </c>
      <c r="C94" s="151" t="s">
        <v>51</v>
      </c>
      <c r="D94" s="152"/>
      <c r="E94" s="150" t="s">
        <v>183</v>
      </c>
      <c r="F94" s="245">
        <v>0.7850694444444444</v>
      </c>
      <c r="G94" s="150" t="s">
        <v>139</v>
      </c>
      <c r="H94" s="149">
        <f>ПС!B128</f>
        <v>21</v>
      </c>
      <c r="I94" s="149" t="str">
        <f>IF(H94="","",VLOOKUP(H94,'Список уч-ов'!A:H,3,FALSE))</f>
        <v>САВИНОВ Максим</v>
      </c>
      <c r="J94" s="149">
        <f>ПС!B129</f>
        <v>115</v>
      </c>
      <c r="K94" s="149" t="str">
        <f>IF(J94="","",VLOOKUP(J94,'Список уч-ов'!$A:$H,3,FALSE))</f>
        <v>ЗАРЫПОВА Ксения</v>
      </c>
      <c r="L94" s="149">
        <f>ПС!B130</f>
        <v>61</v>
      </c>
      <c r="M94" s="149" t="str">
        <f>IF(L94="","",VLOOKUP(L94,'Список уч-ов'!$A:$H,3,FALSE))</f>
        <v>ГУСЕВ Владислав</v>
      </c>
      <c r="N94" s="149">
        <f>ПС!B131</f>
        <v>150</v>
      </c>
      <c r="O94" s="149" t="str">
        <f>IF(N94="","",VLOOKUP(N94,'Список уч-ов'!$A:$H,3,FALSE))</f>
        <v>КОКАРЕВА Софья</v>
      </c>
      <c r="P94" s="149" t="s">
        <v>107</v>
      </c>
    </row>
    <row r="95" spans="1:16" ht="12.75">
      <c r="A95" s="149">
        <v>94</v>
      </c>
      <c r="B95" s="150" t="s">
        <v>140</v>
      </c>
      <c r="C95" s="151" t="s">
        <v>52</v>
      </c>
      <c r="D95" s="152"/>
      <c r="E95" s="150" t="s">
        <v>183</v>
      </c>
      <c r="F95" s="245">
        <v>0.7850694444444444</v>
      </c>
      <c r="G95" s="150" t="s">
        <v>139</v>
      </c>
      <c r="H95" s="149">
        <f>ПС!B132</f>
        <v>0</v>
      </c>
      <c r="I95" s="149" t="e">
        <f>IF(H95="","",VLOOKUP(H95,'Список уч-ов'!A:H,3,FALSE))</f>
        <v>#N/A</v>
      </c>
      <c r="J95" s="149">
        <f>ПС!B133</f>
        <v>0</v>
      </c>
      <c r="K95" s="149" t="e">
        <f>IF(J95="","",VLOOKUP(J95,'Список уч-ов'!$A:$H,3,FALSE))</f>
        <v>#N/A</v>
      </c>
      <c r="L95" s="149">
        <f>ПС!B134</f>
        <v>7</v>
      </c>
      <c r="M95" s="149" t="str">
        <f>IF(L95="","",VLOOKUP(L95,'Список уч-ов'!$A:$H,3,FALSE))</f>
        <v>ШАМИН Илья</v>
      </c>
      <c r="N95" s="149">
        <f>ПС!B135</f>
        <v>104</v>
      </c>
      <c r="O95" s="149" t="str">
        <f>IF(N95="","",VLOOKUP(N95,'Список уч-ов'!$A:$H,3,FALSE))</f>
        <v>БЛАЖКО Анна</v>
      </c>
      <c r="P95" s="149" t="s">
        <v>107</v>
      </c>
    </row>
    <row r="96" spans="1:16" ht="12.75">
      <c r="A96" s="149">
        <v>95</v>
      </c>
      <c r="B96" s="150" t="s">
        <v>138</v>
      </c>
      <c r="C96" s="151" t="s">
        <v>53</v>
      </c>
      <c r="D96" s="152"/>
      <c r="E96" s="150" t="s">
        <v>183</v>
      </c>
      <c r="F96" s="245">
        <v>0.7986111111111112</v>
      </c>
      <c r="G96" s="152" t="s">
        <v>139</v>
      </c>
      <c r="H96" s="149">
        <f>ПС!F5</f>
        <v>2</v>
      </c>
      <c r="I96" s="149" t="str">
        <f>IF(H96="","",VLOOKUP(H96,'Список уч-ов'!A:H,3,FALSE))</f>
        <v>ГАДИЕВ Вильдан</v>
      </c>
      <c r="J96" s="149">
        <f>ПС!F6</f>
        <v>102</v>
      </c>
      <c r="K96" s="149" t="str">
        <f>IF(J96="","",VLOOKUP(J96,'Список уч-ов'!$A:$H,3,FALSE))</f>
        <v>ГОЛУБЕВА Анастасия</v>
      </c>
      <c r="L96" s="149">
        <f>ПС!F9</f>
        <v>36</v>
      </c>
      <c r="M96" s="149" t="str">
        <f>IF(L96="","",VLOOKUP(L96,'Список уч-ов'!$A:$H,3,FALSE))</f>
        <v>ПРОКОФЬЕВ Андрей</v>
      </c>
      <c r="N96" s="149">
        <f>ПС!F10</f>
        <v>108</v>
      </c>
      <c r="O96" s="149" t="str">
        <f>IF(N96="","",VLOOKUP(N96,'Список уч-ов'!$A:$H,3,FALSE))</f>
        <v>ЕРМАКОВА Екатерина</v>
      </c>
      <c r="P96" s="149" t="s">
        <v>107</v>
      </c>
    </row>
    <row r="97" spans="1:16" ht="12.75">
      <c r="A97" s="149">
        <v>96</v>
      </c>
      <c r="B97" s="150" t="s">
        <v>138</v>
      </c>
      <c r="C97" s="151" t="s">
        <v>54</v>
      </c>
      <c r="D97" s="152"/>
      <c r="E97" s="150" t="s">
        <v>183</v>
      </c>
      <c r="F97" s="245">
        <v>0.7986111111111112</v>
      </c>
      <c r="G97" s="150" t="s">
        <v>139</v>
      </c>
      <c r="H97" s="149">
        <f>ПС!F13</f>
        <v>24</v>
      </c>
      <c r="I97" s="149" t="str">
        <f>IF(H97="","",VLOOKUP(H97,'Список уч-ов'!A:H,3,FALSE))</f>
        <v>МИТРОФАНОВ Илья</v>
      </c>
      <c r="J97" s="149">
        <f>ПС!F14</f>
        <v>131</v>
      </c>
      <c r="K97" s="149" t="str">
        <f>IF(J97="","",VLOOKUP(J97,'Список уч-ов'!$A:$H,3,FALSE))</f>
        <v>ЯРОШЕВИЧ Юлия</v>
      </c>
      <c r="L97" s="149">
        <f>ПС!F17</f>
        <v>8</v>
      </c>
      <c r="M97" s="149" t="str">
        <f>IF(L97="","",VLOOKUP(L97,'Список уч-ов'!$A:$H,3,FALSE))</f>
        <v>ЦЫБИН Андрей</v>
      </c>
      <c r="N97" s="149">
        <f>ПС!F18</f>
        <v>132</v>
      </c>
      <c r="O97" s="149" t="str">
        <f>IF(N97="","",VLOOKUP(N97,'Список уч-ов'!$A:$H,3,FALSE))</f>
        <v>ОСЕТРИНА Екатерина</v>
      </c>
      <c r="P97" s="149" t="s">
        <v>107</v>
      </c>
    </row>
    <row r="98" spans="1:16" ht="12.75">
      <c r="A98" s="149">
        <v>97</v>
      </c>
      <c r="B98" s="150" t="s">
        <v>138</v>
      </c>
      <c r="C98" s="151" t="s">
        <v>55</v>
      </c>
      <c r="D98" s="152"/>
      <c r="E98" s="150" t="s">
        <v>183</v>
      </c>
      <c r="F98" s="245">
        <v>0.7986111111111112</v>
      </c>
      <c r="G98" s="150" t="s">
        <v>139</v>
      </c>
      <c r="H98" s="149">
        <f>ПС!F21</f>
        <v>28</v>
      </c>
      <c r="I98" s="149" t="str">
        <f>IF(H98="","",VLOOKUP(H98,'Список уч-ов'!A:H,3,FALSE))</f>
        <v>КРЕГЕЛЬ Дмитрий</v>
      </c>
      <c r="J98" s="149">
        <f>ПС!F22</f>
        <v>105</v>
      </c>
      <c r="K98" s="149" t="str">
        <f>IF(J98="","",VLOOKUP(J98,'Список уч-ов'!$A:$H,3,FALSE))</f>
        <v>ИВАХИНА Татьяна</v>
      </c>
      <c r="L98" s="149">
        <f>ПС!F25</f>
        <v>26</v>
      </c>
      <c r="M98" s="149" t="str">
        <f>IF(L98="","",VLOOKUP(L98,'Список уч-ов'!$A:$H,3,FALSE))</f>
        <v>ШЕРСТЯНЫХ Альберт</v>
      </c>
      <c r="N98" s="149">
        <f>ПС!F26</f>
        <v>133</v>
      </c>
      <c r="O98" s="149" t="str">
        <f>IF(N98="","",VLOOKUP(N98,'Список уч-ов'!$A:$H,3,FALSE))</f>
        <v>ТИТОВА Ксения</v>
      </c>
      <c r="P98" s="149" t="s">
        <v>107</v>
      </c>
    </row>
    <row r="99" spans="1:16" ht="12.75">
      <c r="A99" s="149">
        <v>98</v>
      </c>
      <c r="B99" s="150" t="s">
        <v>138</v>
      </c>
      <c r="C99" s="151" t="s">
        <v>56</v>
      </c>
      <c r="D99" s="152"/>
      <c r="E99" s="150" t="s">
        <v>183</v>
      </c>
      <c r="F99" s="245">
        <v>0.7986111111111112</v>
      </c>
      <c r="G99" s="150" t="s">
        <v>139</v>
      </c>
      <c r="H99" s="149">
        <f>ПС!F29</f>
        <v>32</v>
      </c>
      <c r="I99" s="149" t="str">
        <f>IF(H99="","",VLOOKUP(H99,'Список уч-ов'!A:H,3,FALSE))</f>
        <v>ЕФРОЙКИН Максим</v>
      </c>
      <c r="J99" s="149">
        <f>ПС!F30</f>
        <v>113</v>
      </c>
      <c r="K99" s="149" t="str">
        <f>IF(J99="","",VLOOKUP(J99,'Список уч-ов'!$A:$H,3,FALSE))</f>
        <v>РОССИХИНА Анна </v>
      </c>
      <c r="L99" s="149">
        <f>ПС!F33</f>
        <v>9</v>
      </c>
      <c r="M99" s="149" t="str">
        <f>IF(L99="","",VLOOKUP(L99,'Список уч-ов'!$A:$H,3,FALSE))</f>
        <v>ЩЕТИНКИН Кирилл</v>
      </c>
      <c r="N99" s="149">
        <f>ПС!F34</f>
        <v>107</v>
      </c>
      <c r="O99" s="149" t="str">
        <f>IF(N99="","",VLOOKUP(N99,'Список уч-ов'!$A:$H,3,FALSE))</f>
        <v>ГРИГОРЬЕВА Ксения</v>
      </c>
      <c r="P99" s="149" t="s">
        <v>107</v>
      </c>
    </row>
    <row r="100" spans="1:16" ht="12.75">
      <c r="A100" s="149">
        <v>99</v>
      </c>
      <c r="B100" s="150" t="s">
        <v>138</v>
      </c>
      <c r="C100" s="151" t="s">
        <v>57</v>
      </c>
      <c r="D100" s="152"/>
      <c r="E100" s="150" t="s">
        <v>183</v>
      </c>
      <c r="F100" s="245">
        <v>0.7986111111111112</v>
      </c>
      <c r="G100" s="150" t="s">
        <v>139</v>
      </c>
      <c r="H100" s="149">
        <f>ПС!F37</f>
        <v>4</v>
      </c>
      <c r="I100" s="149" t="str">
        <f>IF(H100="","",VLOOKUP(H100,'Список уч-ов'!A:H,3,FALSE))</f>
        <v>КУИМОВ Филипп</v>
      </c>
      <c r="J100" s="149">
        <f>ПС!F38</f>
        <v>112</v>
      </c>
      <c r="K100" s="149" t="str">
        <f>IF(J100="","",VLOOKUP(J100,'Список уч-ов'!$A:$H,3,FALSE))</f>
        <v>ГУСЕВА Екатерина</v>
      </c>
      <c r="L100" s="149">
        <f>ПС!F41</f>
        <v>30</v>
      </c>
      <c r="M100" s="149" t="str">
        <f>IF(L100="","",VLOOKUP(L100,'Список уч-ов'!$A:$H,3,FALSE))</f>
        <v>ЖАРКО Олег</v>
      </c>
      <c r="N100" s="149">
        <f>ПС!F42</f>
        <v>120</v>
      </c>
      <c r="O100" s="149" t="str">
        <f>IF(N100="","",VLOOKUP(N100,'Список уч-ов'!$A:$H,3,FALSE))</f>
        <v>РОДИОНОВА Маринэ</v>
      </c>
      <c r="P100" s="149" t="s">
        <v>107</v>
      </c>
    </row>
    <row r="101" spans="1:16" ht="12.75">
      <c r="A101" s="149">
        <v>100</v>
      </c>
      <c r="B101" s="150" t="s">
        <v>138</v>
      </c>
      <c r="C101" s="151" t="s">
        <v>58</v>
      </c>
      <c r="D101" s="152"/>
      <c r="E101" s="150" t="s">
        <v>183</v>
      </c>
      <c r="F101" s="245">
        <v>0.7986111111111112</v>
      </c>
      <c r="G101" s="152" t="s">
        <v>139</v>
      </c>
      <c r="H101" s="149">
        <f>ПС!F45</f>
        <v>22</v>
      </c>
      <c r="I101" s="149" t="str">
        <f>IF(H101="","",VLOOKUP(H101,'Список уч-ов'!A:H,3,FALSE))</f>
        <v>ТИМОШИН Богдан</v>
      </c>
      <c r="J101" s="149">
        <f>ПС!F46</f>
        <v>144</v>
      </c>
      <c r="K101" s="149" t="str">
        <f>IF(J101="","",VLOOKUP(J101,'Список уч-ов'!$A:$H,3,FALSE))</f>
        <v>СУХОРУКОВА Софья </v>
      </c>
      <c r="L101" s="149">
        <f>ПС!F49</f>
        <v>18</v>
      </c>
      <c r="M101" s="149" t="str">
        <f>IF(L101="","",VLOOKUP(L101,'Список уч-ов'!$A:$H,3,FALSE))</f>
        <v>ГРУЗДОВ Евгений</v>
      </c>
      <c r="N101" s="149">
        <f>ПС!F50</f>
        <v>110</v>
      </c>
      <c r="O101" s="149" t="str">
        <f>IF(N101="","",VLOOKUP(N101,'Список уч-ов'!$A:$H,3,FALSE))</f>
        <v>ЛЕБЕДЕВА Виктория</v>
      </c>
      <c r="P101" s="149" t="s">
        <v>107</v>
      </c>
    </row>
    <row r="102" spans="1:16" ht="12.75">
      <c r="A102" s="149">
        <v>101</v>
      </c>
      <c r="B102" s="150" t="s">
        <v>138</v>
      </c>
      <c r="C102" s="151" t="s">
        <v>59</v>
      </c>
      <c r="D102" s="152"/>
      <c r="E102" s="150" t="s">
        <v>183</v>
      </c>
      <c r="F102" s="245">
        <v>0.7986111111111112</v>
      </c>
      <c r="G102" s="150" t="s">
        <v>139</v>
      </c>
      <c r="H102" s="149">
        <f>ПС!F53</f>
        <v>12</v>
      </c>
      <c r="I102" s="149" t="str">
        <f>IF(H102="","",VLOOKUP(H102,'Список уч-ов'!A:H,3,FALSE))</f>
        <v>ВОРОБЬЕВ Кирилл</v>
      </c>
      <c r="J102" s="149">
        <f>ПС!F54</f>
        <v>118</v>
      </c>
      <c r="K102" s="149" t="str">
        <f>IF(J102="","",VLOOKUP(J102,'Список уч-ов'!$A:$H,3,FALSE))</f>
        <v>СОФРОНОВА  Александра</v>
      </c>
      <c r="L102" s="149">
        <f>ПС!F57</f>
        <v>19</v>
      </c>
      <c r="M102" s="149" t="str">
        <f>IF(L102="","",VLOOKUP(L102,'Список уч-ов'!$A:$H,3,FALSE))</f>
        <v>ТИМИН Егор</v>
      </c>
      <c r="N102" s="149">
        <f>ПС!F58</f>
        <v>119</v>
      </c>
      <c r="O102" s="149" t="str">
        <f>IF(N102="","",VLOOKUP(N102,'Список уч-ов'!$A:$H,3,FALSE))</f>
        <v>САФИНА Виолетта</v>
      </c>
      <c r="P102" s="149" t="s">
        <v>107</v>
      </c>
    </row>
    <row r="103" spans="1:16" ht="12.75">
      <c r="A103" s="149">
        <v>102</v>
      </c>
      <c r="B103" s="150" t="s">
        <v>138</v>
      </c>
      <c r="C103" s="151" t="s">
        <v>60</v>
      </c>
      <c r="D103" s="152"/>
      <c r="E103" s="150" t="s">
        <v>183</v>
      </c>
      <c r="F103" s="245">
        <v>0.7986111111111112</v>
      </c>
      <c r="G103" s="150" t="s">
        <v>139</v>
      </c>
      <c r="H103" s="149">
        <f>ПС!F61</f>
        <v>63</v>
      </c>
      <c r="I103" s="149" t="str">
        <f>IF(H103="","",VLOOKUP(H103,'Список уч-ов'!A:H,3,FALSE))</f>
        <v>САРЫЧЕВ Сергей</v>
      </c>
      <c r="J103" s="149">
        <f>ПС!F62</f>
        <v>158</v>
      </c>
      <c r="K103" s="149" t="str">
        <f>IF(J103="","",VLOOKUP(J103,'Список уч-ов'!$A:$H,3,FALSE))</f>
        <v>БРЕДНИКОВА Арина</v>
      </c>
      <c r="L103" s="149">
        <f>ПС!F65</f>
        <v>13</v>
      </c>
      <c r="M103" s="149" t="str">
        <f>IF(L103="","",VLOOKUP(L103,'Список уч-ов'!$A:$H,3,FALSE))</f>
        <v>ГРИШЕНИН Денис</v>
      </c>
      <c r="N103" s="149">
        <f>ПС!F66</f>
        <v>101</v>
      </c>
      <c r="O103" s="149" t="str">
        <f>IF(N103="","",VLOOKUP(N103,'Список уч-ов'!$A:$H,3,FALSE))</f>
        <v>РЯБОВА Татьяна</v>
      </c>
      <c r="P103" s="149" t="s">
        <v>107</v>
      </c>
    </row>
    <row r="104" spans="1:16" ht="12.75">
      <c r="A104" s="149">
        <v>103</v>
      </c>
      <c r="B104" s="150" t="s">
        <v>138</v>
      </c>
      <c r="C104" s="151" t="s">
        <v>61</v>
      </c>
      <c r="D104" s="152"/>
      <c r="E104" s="150" t="s">
        <v>183</v>
      </c>
      <c r="F104" s="245">
        <v>0.8125</v>
      </c>
      <c r="G104" s="150" t="s">
        <v>139</v>
      </c>
      <c r="H104" s="149">
        <f>ПС!F73</f>
        <v>1</v>
      </c>
      <c r="I104" s="149" t="str">
        <f>IF(H104="","",VLOOKUP(H104,'Список уч-ов'!A:H,3,FALSE))</f>
        <v>ЖЕЛУБЕНКОВ Александр</v>
      </c>
      <c r="J104" s="149">
        <f>ПС!F74</f>
        <v>109</v>
      </c>
      <c r="K104" s="149" t="str">
        <f>IF(J104="","",VLOOKUP(J104,'Список уч-ов'!$A:$H,3,FALSE))</f>
        <v>СТЕПАНОВА Анна</v>
      </c>
      <c r="L104" s="149">
        <f>ПС!F77</f>
        <v>46</v>
      </c>
      <c r="M104" s="149" t="str">
        <f>IF(L104="","",VLOOKUP(L104,'Список уч-ов'!$A:$H,3,FALSE))</f>
        <v>КУСТОВ Игорь</v>
      </c>
      <c r="N104" s="149">
        <f>ПС!F78</f>
        <v>116</v>
      </c>
      <c r="O104" s="149" t="str">
        <f>IF(N104="","",VLOOKUP(N104,'Список уч-ов'!$A:$H,3,FALSE))</f>
        <v>НАУМОВА Екатерина</v>
      </c>
      <c r="P104" s="149" t="s">
        <v>107</v>
      </c>
    </row>
    <row r="105" spans="1:16" ht="12.75">
      <c r="A105" s="149">
        <v>104</v>
      </c>
      <c r="B105" s="150" t="s">
        <v>138</v>
      </c>
      <c r="C105" s="151" t="s">
        <v>62</v>
      </c>
      <c r="D105" s="152"/>
      <c r="E105" s="150" t="s">
        <v>183</v>
      </c>
      <c r="F105" s="245">
        <v>0.8125</v>
      </c>
      <c r="G105" s="152" t="s">
        <v>139</v>
      </c>
      <c r="H105" s="149">
        <f>ПС!F81</f>
        <v>49</v>
      </c>
      <c r="I105" s="149" t="str">
        <f>IF(H105="","",VLOOKUP(H105,'Список уч-ов'!A:H,3,FALSE))</f>
        <v>МУХОРТОВ Андрей </v>
      </c>
      <c r="J105" s="149">
        <f>ПС!F82</f>
        <v>125</v>
      </c>
      <c r="K105" s="149" t="str">
        <f>IF(J105="","",VLOOKUP(J105,'Список уч-ов'!$A:$H,3,FALSE))</f>
        <v>ХЛЫЗОВА Елизавета</v>
      </c>
      <c r="L105" s="149">
        <f>ПС!F85</f>
        <v>16</v>
      </c>
      <c r="M105" s="149" t="str">
        <f>IF(L105="","",VLOOKUP(L105,'Список уч-ов'!$A:$H,3,FALSE))</f>
        <v>ЕЛИЗАРОВ Сергей</v>
      </c>
      <c r="N105" s="149">
        <f>ПС!F86</f>
        <v>123</v>
      </c>
      <c r="O105" s="149" t="str">
        <f>IF(N105="","",VLOOKUP(N105,'Список уч-ов'!$A:$H,3,FALSE))</f>
        <v>МОЗЯКИНА Надежда</v>
      </c>
      <c r="P105" s="149" t="s">
        <v>107</v>
      </c>
    </row>
    <row r="106" spans="1:16" ht="12.75">
      <c r="A106" s="149">
        <v>105</v>
      </c>
      <c r="B106" s="150" t="s">
        <v>138</v>
      </c>
      <c r="C106" s="151" t="s">
        <v>63</v>
      </c>
      <c r="D106" s="152"/>
      <c r="E106" s="150" t="s">
        <v>183</v>
      </c>
      <c r="F106" s="245">
        <v>0.8125</v>
      </c>
      <c r="G106" s="150" t="s">
        <v>139</v>
      </c>
      <c r="H106" s="149">
        <f>ПС!F89</f>
        <v>17</v>
      </c>
      <c r="I106" s="149" t="str">
        <f>IF(H106="","",VLOOKUP(H106,'Список уч-ов'!A:H,3,FALSE))</f>
        <v>ШАТАЛКИН Максим</v>
      </c>
      <c r="J106" s="149">
        <f>ПС!F90</f>
        <v>114</v>
      </c>
      <c r="K106" s="149" t="str">
        <f>IF(J106="","",VLOOKUP(J106,'Список уч-ов'!$A:$H,3,FALSE))</f>
        <v>ЕФИМОВА Ксения</v>
      </c>
      <c r="L106" s="149">
        <f>ПС!F93</f>
        <v>48</v>
      </c>
      <c r="M106" s="149" t="str">
        <f>IF(L106="","",VLOOKUP(L106,'Список уч-ов'!$A:$H,3,FALSE))</f>
        <v>ДЕРГУНОВ Андрей</v>
      </c>
      <c r="N106" s="149">
        <f>ПС!F94</f>
        <v>159</v>
      </c>
      <c r="O106" s="149" t="str">
        <f>IF(N106="","",VLOOKUP(N106,'Список уч-ов'!$A:$H,3,FALSE))</f>
        <v>НЕЛЮБИНА Ольга</v>
      </c>
      <c r="P106" s="149" t="s">
        <v>107</v>
      </c>
    </row>
    <row r="107" spans="1:16" ht="12.75">
      <c r="A107" s="149">
        <v>106</v>
      </c>
      <c r="B107" s="150" t="s">
        <v>138</v>
      </c>
      <c r="C107" s="151" t="s">
        <v>64</v>
      </c>
      <c r="D107" s="152"/>
      <c r="E107" s="150" t="s">
        <v>183</v>
      </c>
      <c r="F107" s="245">
        <v>0.8125</v>
      </c>
      <c r="G107" s="150" t="s">
        <v>139</v>
      </c>
      <c r="H107" s="149">
        <f>ПС!F97</f>
        <v>29</v>
      </c>
      <c r="I107" s="149" t="str">
        <f>IF(H107="","",VLOOKUP(H107,'Список уч-ов'!A:H,3,FALSE))</f>
        <v>МАЛЬЦЕВ Александр</v>
      </c>
      <c r="J107" s="149">
        <f>ПС!F98</f>
        <v>129</v>
      </c>
      <c r="K107" s="149" t="str">
        <f>IF(J107="","",VLOOKUP(J107,'Список уч-ов'!$A:$H,3,FALSE))</f>
        <v>УЛУДИНЦЕВА Елена</v>
      </c>
      <c r="L107" s="149">
        <f>ПС!F101</f>
        <v>20</v>
      </c>
      <c r="M107" s="149" t="str">
        <f>IF(L107="","",VLOOKUP(L107,'Список уч-ов'!$A:$H,3,FALSE))</f>
        <v>СЕМЕРИКОВ Кирилл</v>
      </c>
      <c r="N107" s="149">
        <f>ПС!F102</f>
        <v>103</v>
      </c>
      <c r="O107" s="149" t="str">
        <f>IF(N107="","",VLOOKUP(N107,'Список уч-ов'!$A:$H,3,FALSE))</f>
        <v>КОЦЮР Валерия</v>
      </c>
      <c r="P107" s="149" t="s">
        <v>107</v>
      </c>
    </row>
    <row r="108" spans="1:16" ht="12.75">
      <c r="A108" s="149">
        <v>107</v>
      </c>
      <c r="B108" s="150" t="s">
        <v>138</v>
      </c>
      <c r="C108" s="151" t="s">
        <v>65</v>
      </c>
      <c r="D108" s="152"/>
      <c r="E108" s="150" t="s">
        <v>183</v>
      </c>
      <c r="F108" s="245">
        <v>0.8125</v>
      </c>
      <c r="G108" s="150" t="s">
        <v>139</v>
      </c>
      <c r="H108" s="149">
        <f>ПС!F105</f>
        <v>33</v>
      </c>
      <c r="I108" s="149" t="str">
        <f>IF(H108="","",VLOOKUP(H108,'Список уч-ов'!A:H,3,FALSE))</f>
        <v>ТИМОФЕЕВ Николай</v>
      </c>
      <c r="J108" s="149">
        <f>ПС!F106</f>
        <v>106</v>
      </c>
      <c r="K108" s="149" t="str">
        <f>IF(J108="","",VLOOKUP(J108,'Список уч-ов'!$A:$H,3,FALSE))</f>
        <v>ГЛАДЫШЕВА Наталья</v>
      </c>
      <c r="L108" s="149">
        <f>ПС!F109</f>
        <v>33</v>
      </c>
      <c r="M108" s="149" t="str">
        <f>IF(L108="","",VLOOKUP(L108,'Список уч-ов'!$A:$H,3,FALSE))</f>
        <v>ТИМОФЕЕВ Николай</v>
      </c>
      <c r="N108" s="149">
        <f>ПС!F110</f>
        <v>142</v>
      </c>
      <c r="O108" s="149" t="str">
        <f>IF(N108="","",VLOOKUP(N108,'Список уч-ов'!$A:$H,3,FALSE))</f>
        <v>КРЫЛОВА Мария</v>
      </c>
      <c r="P108" s="149" t="s">
        <v>107</v>
      </c>
    </row>
    <row r="109" spans="1:16" ht="12.75">
      <c r="A109" s="149">
        <v>108</v>
      </c>
      <c r="B109" s="150" t="s">
        <v>138</v>
      </c>
      <c r="C109" s="151" t="s">
        <v>66</v>
      </c>
      <c r="D109" s="152"/>
      <c r="E109" s="150" t="s">
        <v>183</v>
      </c>
      <c r="F109" s="245">
        <v>0.8125</v>
      </c>
      <c r="G109" s="150" t="s">
        <v>139</v>
      </c>
      <c r="H109" s="149">
        <f>ПС!F113</f>
        <v>27</v>
      </c>
      <c r="I109" s="149" t="str">
        <f>IF(H109="","",VLOOKUP(H109,'Список уч-ов'!A:H,3,FALSE))</f>
        <v>ПОВСТЯНЫЙ Петр</v>
      </c>
      <c r="J109" s="149">
        <f>ПС!F114</f>
        <v>143</v>
      </c>
      <c r="K109" s="149" t="str">
        <f>IF(J109="","",VLOOKUP(J109,'Список уч-ов'!$A:$H,3,FALSE))</f>
        <v>АНИСИМОВА Анна</v>
      </c>
      <c r="L109" s="149">
        <f>ПС!F117</f>
        <v>5</v>
      </c>
      <c r="M109" s="149" t="str">
        <f>IF(L109="","",VLOOKUP(L109,'Список уч-ов'!$A:$H,3,FALSE))</f>
        <v>БЕЛИКОВ Максим</v>
      </c>
      <c r="N109" s="149">
        <f>ПС!F118</f>
        <v>121</v>
      </c>
      <c r="O109" s="149" t="str">
        <f>IF(N109="","",VLOOKUP(N109,'Список уч-ов'!$A:$H,3,FALSE))</f>
        <v>ДЕМЬЯНОВА Юлия</v>
      </c>
      <c r="P109" s="149" t="s">
        <v>107</v>
      </c>
    </row>
    <row r="110" spans="1:16" ht="12.75">
      <c r="A110" s="149">
        <v>109</v>
      </c>
      <c r="B110" s="150" t="s">
        <v>138</v>
      </c>
      <c r="C110" s="151" t="s">
        <v>67</v>
      </c>
      <c r="D110" s="152"/>
      <c r="E110" s="150" t="s">
        <v>183</v>
      </c>
      <c r="F110" s="245">
        <v>0.8125</v>
      </c>
      <c r="G110" s="150" t="s">
        <v>139</v>
      </c>
      <c r="H110" s="149">
        <f>ПС!F121</f>
        <v>11</v>
      </c>
      <c r="I110" s="149" t="str">
        <f>IF(H110="","",VLOOKUP(H110,'Список уч-ов'!A:H,3,FALSE))</f>
        <v>ПЕТУХОВ Андрей</v>
      </c>
      <c r="J110" s="149">
        <f>ПС!F122</f>
        <v>111</v>
      </c>
      <c r="K110" s="149" t="str">
        <f>IF(J110="","",VLOOKUP(J110,'Список уч-ов'!$A:$H,3,FALSE))</f>
        <v>ПОДНОСОВА Евгения</v>
      </c>
      <c r="L110" s="149">
        <f>ПС!F125</f>
        <v>39</v>
      </c>
      <c r="M110" s="149" t="str">
        <f>IF(L110="","",VLOOKUP(L110,'Список уч-ов'!$A:$H,3,FALSE))</f>
        <v>ЕНИКЕЕВ Владислав</v>
      </c>
      <c r="N110" s="149">
        <f>ПС!F126</f>
        <v>137</v>
      </c>
      <c r="O110" s="149" t="str">
        <f>IF(N110="","",VLOOKUP(N110,'Список уч-ов'!$A:$H,3,FALSE))</f>
        <v>СУТОРМИНА Алина</v>
      </c>
      <c r="P110" s="149" t="s">
        <v>107</v>
      </c>
    </row>
    <row r="111" spans="1:16" ht="12.75">
      <c r="A111" s="149">
        <v>110</v>
      </c>
      <c r="B111" s="150" t="s">
        <v>138</v>
      </c>
      <c r="C111" s="151" t="s">
        <v>68</v>
      </c>
      <c r="D111" s="152"/>
      <c r="E111" s="150" t="s">
        <v>183</v>
      </c>
      <c r="F111" s="245">
        <v>0.8125</v>
      </c>
      <c r="G111" s="150" t="s">
        <v>139</v>
      </c>
      <c r="H111" s="149">
        <f>ПС!F129</f>
        <v>21</v>
      </c>
      <c r="I111" s="149" t="str">
        <f>IF(H111="","",VLOOKUP(H111,'Список уч-ов'!A:H,3,FALSE))</f>
        <v>САВИНОВ Максим</v>
      </c>
      <c r="J111" s="149">
        <f>ПС!F130</f>
        <v>115</v>
      </c>
      <c r="K111" s="149" t="str">
        <f>IF(J111="","",VLOOKUP(J111,'Список уч-ов'!$A:$H,3,FALSE))</f>
        <v>ЗАРЫПОВА Ксения</v>
      </c>
      <c r="L111" s="149">
        <f>ПС!F133</f>
        <v>7</v>
      </c>
      <c r="M111" s="149" t="str">
        <f>IF(L111="","",VLOOKUP(L111,'Список уч-ов'!$A:$H,3,FALSE))</f>
        <v>ШАМИН Илья</v>
      </c>
      <c r="N111" s="149">
        <f>ПС!F134</f>
        <v>104</v>
      </c>
      <c r="O111" s="149" t="str">
        <f>IF(N111="","",VLOOKUP(N111,'Список уч-ов'!$A:$H,3,FALSE))</f>
        <v>БЛАЖКО Анна</v>
      </c>
      <c r="P111" s="149" t="s">
        <v>107</v>
      </c>
    </row>
    <row r="112" spans="1:16" ht="12.75">
      <c r="A112" s="149">
        <v>111</v>
      </c>
      <c r="B112" s="150" t="s">
        <v>141</v>
      </c>
      <c r="C112" s="151" t="s">
        <v>69</v>
      </c>
      <c r="D112" s="152"/>
      <c r="E112" s="150" t="s">
        <v>183</v>
      </c>
      <c r="F112" s="245">
        <v>0.8194444444444445</v>
      </c>
      <c r="G112" s="152" t="s">
        <v>139</v>
      </c>
      <c r="H112" s="149">
        <f>ПС!I7</f>
        <v>2</v>
      </c>
      <c r="I112" s="149" t="str">
        <f>IF(H112="","",VLOOKUP(H112,'Список уч-ов'!A:H,3,FALSE))</f>
        <v>ГАДИЕВ Вильдан</v>
      </c>
      <c r="J112" s="149">
        <f>ПС!I8</f>
        <v>102</v>
      </c>
      <c r="K112" s="149" t="str">
        <f>IF(J112="","",VLOOKUP(J112,'Список уч-ов'!$A:$H,3,FALSE))</f>
        <v>ГОЛУБЕВА Анастасия</v>
      </c>
      <c r="L112" s="149">
        <f>ПС!I15</f>
        <v>8</v>
      </c>
      <c r="M112" s="149" t="str">
        <f>IF(L112="","",VLOOKUP(L112,'Список уч-ов'!$A:$H,3,FALSE))</f>
        <v>ЦЫБИН Андрей</v>
      </c>
      <c r="N112" s="149">
        <f>ПС!I16</f>
        <v>132</v>
      </c>
      <c r="O112" s="149" t="str">
        <f>IF(N112="","",VLOOKUP(N112,'Список уч-ов'!$A:$H,3,FALSE))</f>
        <v>ОСЕТРИНА Екатерина</v>
      </c>
      <c r="P112" s="149" t="s">
        <v>107</v>
      </c>
    </row>
    <row r="113" spans="1:16" ht="12.75">
      <c r="A113" s="149">
        <v>112</v>
      </c>
      <c r="B113" s="150" t="s">
        <v>141</v>
      </c>
      <c r="C113" s="151" t="s">
        <v>70</v>
      </c>
      <c r="D113" s="152"/>
      <c r="E113" s="150" t="s">
        <v>183</v>
      </c>
      <c r="F113" s="245">
        <v>0.8194444444444445</v>
      </c>
      <c r="G113" s="150" t="s">
        <v>139</v>
      </c>
      <c r="H113" s="149">
        <f>ПС!I23</f>
        <v>28</v>
      </c>
      <c r="I113" s="149" t="str">
        <f>IF(H113="","",VLOOKUP(H113,'Список уч-ов'!A:H,3,FALSE))</f>
        <v>КРЕГЕЛЬ Дмитрий</v>
      </c>
      <c r="J113" s="149">
        <f>ПС!I24</f>
        <v>105</v>
      </c>
      <c r="K113" s="149" t="str">
        <f>IF(J113="","",VLOOKUP(J113,'Список уч-ов'!$A:$H,3,FALSE))</f>
        <v>ИВАХИНА Татьяна</v>
      </c>
      <c r="L113" s="149">
        <f>ПС!I31</f>
        <v>9</v>
      </c>
      <c r="M113" s="149" t="str">
        <f>IF(L113="","",VLOOKUP(L113,'Список уч-ов'!$A:$H,3,FALSE))</f>
        <v>ЩЕТИНКИН Кирилл</v>
      </c>
      <c r="N113" s="149">
        <f>ПС!I32</f>
        <v>107</v>
      </c>
      <c r="O113" s="149" t="str">
        <f>IF(N113="","",VLOOKUP(N113,'Список уч-ов'!$A:$H,3,FALSE))</f>
        <v>ГРИГОРЬЕВА Ксения</v>
      </c>
      <c r="P113" s="149" t="s">
        <v>107</v>
      </c>
    </row>
    <row r="114" spans="1:16" ht="12.75">
      <c r="A114" s="149">
        <v>113</v>
      </c>
      <c r="B114" s="150" t="s">
        <v>141</v>
      </c>
      <c r="C114" s="151" t="s">
        <v>71</v>
      </c>
      <c r="D114" s="152"/>
      <c r="E114" s="150" t="s">
        <v>183</v>
      </c>
      <c r="F114" s="245">
        <v>0.8194444444444445</v>
      </c>
      <c r="G114" s="150" t="s">
        <v>139</v>
      </c>
      <c r="H114" s="149">
        <f>ПС!I39</f>
        <v>4</v>
      </c>
      <c r="I114" s="149" t="str">
        <f>IF(H114="","",VLOOKUP(H114,'Список уч-ов'!A:H,3,FALSE))</f>
        <v>КУИМОВ Филипп</v>
      </c>
      <c r="J114" s="149">
        <f>ПС!I40</f>
        <v>112</v>
      </c>
      <c r="K114" s="149" t="str">
        <f>IF(J114="","",VLOOKUP(J114,'Список уч-ов'!$A:$H,3,FALSE))</f>
        <v>ГУСЕВА Екатерина</v>
      </c>
      <c r="L114" s="149">
        <f>ПС!I47</f>
        <v>18</v>
      </c>
      <c r="M114" s="149" t="str">
        <f>IF(L114="","",VLOOKUP(L114,'Список уч-ов'!$A:$H,3,FALSE))</f>
        <v>ГРУЗДОВ Евгений</v>
      </c>
      <c r="N114" s="149">
        <f>ПС!I48</f>
        <v>110</v>
      </c>
      <c r="O114" s="149" t="str">
        <f>IF(N114="","",VLOOKUP(N114,'Список уч-ов'!$A:$H,3,FALSE))</f>
        <v>ЛЕБЕДЕВА Виктория</v>
      </c>
      <c r="P114" s="149" t="s">
        <v>107</v>
      </c>
    </row>
    <row r="115" spans="1:16" ht="12.75">
      <c r="A115" s="149">
        <v>114</v>
      </c>
      <c r="B115" s="150" t="s">
        <v>141</v>
      </c>
      <c r="C115" s="151" t="s">
        <v>72</v>
      </c>
      <c r="D115" s="152"/>
      <c r="E115" s="150" t="s">
        <v>183</v>
      </c>
      <c r="F115" s="245">
        <v>0.8194444444444445</v>
      </c>
      <c r="G115" s="150" t="s">
        <v>139</v>
      </c>
      <c r="H115" s="149">
        <f>ПС!I55</f>
        <v>19</v>
      </c>
      <c r="I115" s="149" t="str">
        <f>IF(H115="","",VLOOKUP(H115,'Список уч-ов'!A:H,3,FALSE))</f>
        <v>ТИМИН Егор</v>
      </c>
      <c r="J115" s="149">
        <f>ПС!I56</f>
        <v>119</v>
      </c>
      <c r="K115" s="149" t="str">
        <f>IF(J115="","",VLOOKUP(J115,'Список уч-ов'!$A:$H,3,FALSE))</f>
        <v>САФИНА Виолетта</v>
      </c>
      <c r="L115" s="149">
        <f>ПС!I63</f>
        <v>13</v>
      </c>
      <c r="M115" s="149" t="str">
        <f>IF(L115="","",VLOOKUP(L115,'Список уч-ов'!$A:$H,3,FALSE))</f>
        <v>ГРИШЕНИН Денис</v>
      </c>
      <c r="N115" s="149">
        <f>ПС!I64</f>
        <v>101</v>
      </c>
      <c r="O115" s="149" t="str">
        <f>IF(N115="","",VLOOKUP(N115,'Список уч-ов'!$A:$H,3,FALSE))</f>
        <v>РЯБОВА Татьяна</v>
      </c>
      <c r="P115" s="149" t="s">
        <v>107</v>
      </c>
    </row>
    <row r="116" spans="1:16" ht="12.75">
      <c r="A116" s="149">
        <v>115</v>
      </c>
      <c r="B116" s="150" t="s">
        <v>141</v>
      </c>
      <c r="C116" s="151" t="s">
        <v>73</v>
      </c>
      <c r="D116" s="152"/>
      <c r="E116" s="150" t="s">
        <v>183</v>
      </c>
      <c r="F116" s="245">
        <v>0.8333333333333334</v>
      </c>
      <c r="G116" s="150" t="s">
        <v>139</v>
      </c>
      <c r="H116" s="149">
        <f>ПС!I75</f>
        <v>46</v>
      </c>
      <c r="I116" s="149" t="str">
        <f>IF(H116="","",VLOOKUP(H116,'Список уч-ов'!A:H,3,FALSE))</f>
        <v>КУСТОВ Игорь</v>
      </c>
      <c r="J116" s="149">
        <f>ПС!I76</f>
        <v>116</v>
      </c>
      <c r="K116" s="149" t="str">
        <f>IF(J116="","",VLOOKUP(J116,'Список уч-ов'!$A:$H,3,FALSE))</f>
        <v>НАУМОВА Екатерина</v>
      </c>
      <c r="L116" s="149">
        <f>ПС!I83</f>
        <v>16</v>
      </c>
      <c r="M116" s="149" t="str">
        <f>IF(L116="","",VLOOKUP(L116,'Список уч-ов'!$A:$H,3,FALSE))</f>
        <v>ЕЛИЗАРОВ Сергей</v>
      </c>
      <c r="N116" s="149">
        <f>ПС!I84</f>
        <v>123</v>
      </c>
      <c r="O116" s="149" t="str">
        <f>IF(N116="","",VLOOKUP(N116,'Список уч-ов'!$A:$H,3,FALSE))</f>
        <v>МОЗЯКИНА Надежда</v>
      </c>
      <c r="P116" s="149" t="s">
        <v>107</v>
      </c>
    </row>
    <row r="117" spans="1:16" ht="12.75">
      <c r="A117" s="149">
        <v>116</v>
      </c>
      <c r="B117" s="150" t="s">
        <v>141</v>
      </c>
      <c r="C117" s="151" t="s">
        <v>74</v>
      </c>
      <c r="D117" s="152"/>
      <c r="E117" s="150" t="s">
        <v>183</v>
      </c>
      <c r="F117" s="245">
        <v>0.8333333333333334</v>
      </c>
      <c r="G117" s="152" t="s">
        <v>139</v>
      </c>
      <c r="H117" s="149">
        <f>ПС!I91</f>
        <v>17</v>
      </c>
      <c r="I117" s="149" t="str">
        <f>IF(H117="","",VLOOKUP(H117,'Список уч-ов'!A:H,3,FALSE))</f>
        <v>ШАТАЛКИН Максим</v>
      </c>
      <c r="J117" s="149">
        <f>ПС!I92</f>
        <v>114</v>
      </c>
      <c r="K117" s="149" t="str">
        <f>IF(J117="","",VLOOKUP(J117,'Список уч-ов'!$A:$H,3,FALSE))</f>
        <v>ЕФИМОВА Ксения</v>
      </c>
      <c r="L117" s="149">
        <f>ПС!I99</f>
        <v>20</v>
      </c>
      <c r="M117" s="149" t="str">
        <f>IF(L117="","",VLOOKUP(L117,'Список уч-ов'!$A:$H,3,FALSE))</f>
        <v>СЕМЕРИКОВ Кирилл</v>
      </c>
      <c r="N117" s="149">
        <f>ПС!I100</f>
        <v>103</v>
      </c>
      <c r="O117" s="149" t="str">
        <f>IF(N117="","",VLOOKUP(N117,'Список уч-ов'!$A:$H,3,FALSE))</f>
        <v>КОЦЮР Валерия</v>
      </c>
      <c r="P117" s="149" t="s">
        <v>107</v>
      </c>
    </row>
    <row r="118" spans="1:16" ht="12.75">
      <c r="A118" s="149">
        <v>117</v>
      </c>
      <c r="B118" s="150" t="s">
        <v>141</v>
      </c>
      <c r="C118" s="151" t="s">
        <v>75</v>
      </c>
      <c r="D118" s="152"/>
      <c r="E118" s="150" t="s">
        <v>183</v>
      </c>
      <c r="F118" s="245">
        <v>0.8333333333333334</v>
      </c>
      <c r="G118" s="150" t="s">
        <v>139</v>
      </c>
      <c r="H118" s="149">
        <f>ПС!I107</f>
        <v>33</v>
      </c>
      <c r="I118" s="149" t="str">
        <f>IF(H118="","",VLOOKUP(H118,'Список уч-ов'!A:H,3,FALSE))</f>
        <v>ТИМОФЕЕВ Николай</v>
      </c>
      <c r="J118" s="149">
        <f>ПС!I108</f>
        <v>142</v>
      </c>
      <c r="K118" s="149" t="str">
        <f>IF(J118="","",VLOOKUP(J118,'Список уч-ов'!$A:$H,3,FALSE))</f>
        <v>КРЫЛОВА Мария</v>
      </c>
      <c r="L118" s="149">
        <f>ПС!I115</f>
        <v>27</v>
      </c>
      <c r="M118" s="149" t="str">
        <f>IF(L118="","",VLOOKUP(L118,'Список уч-ов'!$A:$H,3,FALSE))</f>
        <v>ПОВСТЯНЫЙ Петр</v>
      </c>
      <c r="N118" s="149">
        <f>ПС!I116</f>
        <v>143</v>
      </c>
      <c r="O118" s="149" t="str">
        <f>IF(N118="","",VLOOKUP(N118,'Список уч-ов'!$A:$H,3,FALSE))</f>
        <v>АНИСИМОВА Анна</v>
      </c>
      <c r="P118" s="149" t="s">
        <v>107</v>
      </c>
    </row>
    <row r="119" spans="1:16" ht="12.75">
      <c r="A119" s="149">
        <v>118</v>
      </c>
      <c r="B119" s="150" t="s">
        <v>141</v>
      </c>
      <c r="C119" s="151" t="s">
        <v>76</v>
      </c>
      <c r="D119" s="152"/>
      <c r="E119" s="150" t="s">
        <v>183</v>
      </c>
      <c r="F119" s="245">
        <v>0.8333333333333334</v>
      </c>
      <c r="G119" s="150" t="s">
        <v>139</v>
      </c>
      <c r="H119" s="149">
        <f>ПС!I123</f>
        <v>11</v>
      </c>
      <c r="I119" s="149" t="str">
        <f>IF(H119="","",VLOOKUP(H119,'Список уч-ов'!A:H,3,FALSE))</f>
        <v>ПЕТУХОВ Андрей</v>
      </c>
      <c r="J119" s="149">
        <f>ПС!I124</f>
        <v>111</v>
      </c>
      <c r="K119" s="149" t="str">
        <f>IF(J119="","",VLOOKUP(J119,'Список уч-ов'!$A:$H,3,FALSE))</f>
        <v>ПОДНОСОВА Евгения</v>
      </c>
      <c r="L119" s="149">
        <f>ПС!I131</f>
        <v>7</v>
      </c>
      <c r="M119" s="149" t="str">
        <f>IF(L119="","",VLOOKUP(L119,'Список уч-ов'!$A:$H,3,FALSE))</f>
        <v>ШАМИН Илья</v>
      </c>
      <c r="N119" s="149">
        <f>ПС!I132</f>
        <v>104</v>
      </c>
      <c r="O119" s="149" t="str">
        <f>IF(N119="","",VLOOKUP(N119,'Список уч-ов'!$A:$H,3,FALSE))</f>
        <v>БЛАЖКО Анна</v>
      </c>
      <c r="P119" s="149" t="s">
        <v>107</v>
      </c>
    </row>
    <row r="120" spans="1:16" ht="12.75">
      <c r="A120" s="149">
        <v>119</v>
      </c>
      <c r="B120" s="150" t="s">
        <v>99</v>
      </c>
      <c r="C120" s="151" t="s">
        <v>77</v>
      </c>
      <c r="D120" s="152" t="str">
        <f>ПС!M20</f>
        <v>14:30 / Ст. 2</v>
      </c>
      <c r="E120" s="150" t="str">
        <f>ПС!M19</f>
        <v>01.05</v>
      </c>
      <c r="F120" s="152" t="str">
        <f>MID(D120,1,SEARCH(" ",D120)-1)</f>
        <v>14:30</v>
      </c>
      <c r="G120" s="152" t="str">
        <f>MID(D120,12,SEARCH(" ",D120)-1)</f>
        <v> 2</v>
      </c>
      <c r="H120" s="149">
        <f>ПС!L11</f>
        <v>2</v>
      </c>
      <c r="I120" s="149" t="str">
        <f>IF(H120="","",VLOOKUP(H120,'Список уч-ов'!A:H,3,FALSE))</f>
        <v>ГАДИЕВ Вильдан</v>
      </c>
      <c r="J120" s="149">
        <f>ПС!L12</f>
        <v>102</v>
      </c>
      <c r="K120" s="149" t="str">
        <f>IF(J120="","",VLOOKUP(J120,'Список уч-ов'!$A:$H,3,FALSE))</f>
        <v>ГОЛУБЕВА Анастасия</v>
      </c>
      <c r="L120" s="149">
        <f>ПС!L27</f>
        <v>9</v>
      </c>
      <c r="M120" s="149" t="str">
        <f>IF(L120="","",VLOOKUP(L120,'Список уч-ов'!$A:$H,3,FALSE))</f>
        <v>ЩЕТИНКИН Кирилл</v>
      </c>
      <c r="N120" s="149">
        <f>ПС!L28</f>
        <v>107</v>
      </c>
      <c r="O120" s="149" t="str">
        <f>IF(N120="","",VLOOKUP(N120,'Список уч-ов'!$A:$H,3,FALSE))</f>
        <v>ГРИГОРЬЕВА Ксения</v>
      </c>
      <c r="P120" s="149" t="s">
        <v>107</v>
      </c>
    </row>
    <row r="121" spans="1:16" ht="12.75">
      <c r="A121" s="149">
        <v>120</v>
      </c>
      <c r="B121" s="150" t="s">
        <v>99</v>
      </c>
      <c r="C121" s="151" t="s">
        <v>78</v>
      </c>
      <c r="D121" s="152" t="str">
        <f>ПС!M52</f>
        <v>14:30 / Ст. 3</v>
      </c>
      <c r="E121" s="150" t="str">
        <f>ПС!M51</f>
        <v>01.05</v>
      </c>
      <c r="F121" s="152" t="str">
        <f aca="true" t="shared" si="4" ref="F121:F126">MID(D121,1,SEARCH(" ",D121)-1)</f>
        <v>14:30</v>
      </c>
      <c r="G121" s="152" t="str">
        <f aca="true" t="shared" si="5" ref="G121:G126">MID(D121,12,SEARCH(" ",D121)-1)</f>
        <v> 3</v>
      </c>
      <c r="H121" s="149">
        <f>ПС!L43</f>
        <v>4</v>
      </c>
      <c r="I121" s="149" t="str">
        <f>IF(H121="","",VLOOKUP(H121,'Список уч-ов'!A:H,3,FALSE))</f>
        <v>КУИМОВ Филипп</v>
      </c>
      <c r="J121" s="149">
        <f>ПС!L44</f>
        <v>112</v>
      </c>
      <c r="K121" s="149" t="str">
        <f>IF(J121="","",VLOOKUP(J121,'Список уч-ов'!$A:$H,3,FALSE))</f>
        <v>ГУСЕВА Екатерина</v>
      </c>
      <c r="L121" s="149">
        <f>ПС!L59</f>
        <v>13</v>
      </c>
      <c r="M121" s="149" t="str">
        <f>IF(L121="","",VLOOKUP(L121,'Список уч-ов'!$A:$H,3,FALSE))</f>
        <v>ГРИШЕНИН Денис</v>
      </c>
      <c r="N121" s="149">
        <f>ПС!L60</f>
        <v>101</v>
      </c>
      <c r="O121" s="149" t="str">
        <f>IF(N121="","",VLOOKUP(N121,'Список уч-ов'!$A:$H,3,FALSE))</f>
        <v>РЯБОВА Татьяна</v>
      </c>
      <c r="P121" s="149" t="s">
        <v>107</v>
      </c>
    </row>
    <row r="122" spans="1:16" ht="12.75">
      <c r="A122" s="149">
        <v>121</v>
      </c>
      <c r="B122" s="150" t="s">
        <v>99</v>
      </c>
      <c r="C122" s="151" t="s">
        <v>79</v>
      </c>
      <c r="D122" s="152" t="str">
        <f>ПС!M88</f>
        <v>14:30 / Ст. 6</v>
      </c>
      <c r="E122" s="150" t="str">
        <f>ПС!M87</f>
        <v>01.05</v>
      </c>
      <c r="F122" s="152" t="str">
        <f t="shared" si="4"/>
        <v>14:30</v>
      </c>
      <c r="G122" s="152" t="str">
        <f t="shared" si="5"/>
        <v> 6</v>
      </c>
      <c r="H122" s="149">
        <f>ПС!L79</f>
        <v>16</v>
      </c>
      <c r="I122" s="149" t="str">
        <f>IF(H122="","",VLOOKUP(H122,'Список уч-ов'!A:H,3,FALSE))</f>
        <v>ЕЛИЗАРОВ Сергей</v>
      </c>
      <c r="J122" s="149">
        <f>ПС!L80</f>
        <v>123</v>
      </c>
      <c r="K122" s="149" t="str">
        <f>IF(J122="","",VLOOKUP(J122,'Список уч-ов'!$A:$H,3,FALSE))</f>
        <v>МОЗЯКИНА Надежда</v>
      </c>
      <c r="L122" s="149">
        <f>ПС!L95</f>
        <v>20</v>
      </c>
      <c r="M122" s="149" t="str">
        <f>IF(L122="","",VLOOKUP(L122,'Список уч-ов'!$A:$H,3,FALSE))</f>
        <v>СЕМЕРИКОВ Кирилл</v>
      </c>
      <c r="N122" s="149">
        <f>ПС!L96</f>
        <v>103</v>
      </c>
      <c r="O122" s="149" t="str">
        <f>IF(N122="","",VLOOKUP(N122,'Список уч-ов'!$A:$H,3,FALSE))</f>
        <v>КОЦЮР Валерия</v>
      </c>
      <c r="P122" s="149" t="s">
        <v>107</v>
      </c>
    </row>
    <row r="123" spans="1:16" ht="12.75">
      <c r="A123" s="149">
        <v>122</v>
      </c>
      <c r="B123" s="150" t="s">
        <v>99</v>
      </c>
      <c r="C123" s="151" t="s">
        <v>80</v>
      </c>
      <c r="D123" s="152" t="str">
        <f>ПС!M120</f>
        <v>14:30 / Ст. 7</v>
      </c>
      <c r="E123" s="150" t="str">
        <f>ПС!M119</f>
        <v>01.05</v>
      </c>
      <c r="F123" s="152" t="str">
        <f t="shared" si="4"/>
        <v>14:30</v>
      </c>
      <c r="G123" s="152" t="str">
        <f t="shared" si="5"/>
        <v> 7</v>
      </c>
      <c r="H123" s="149">
        <f>ПС!L111</f>
        <v>33</v>
      </c>
      <c r="I123" s="149" t="str">
        <f>IF(H123="","",VLOOKUP(H123,'Список уч-ов'!A:H,3,FALSE))</f>
        <v>ТИМОФЕЕВ Николай</v>
      </c>
      <c r="J123" s="149">
        <f>ПС!L112</f>
        <v>142</v>
      </c>
      <c r="K123" s="149" t="str">
        <f>IF(J123="","",VLOOKUP(J123,'Список уч-ов'!$A:$H,3,FALSE))</f>
        <v>КРЫЛОВА Мария</v>
      </c>
      <c r="L123" s="149">
        <f>ПС!L127</f>
        <v>11</v>
      </c>
      <c r="M123" s="149" t="str">
        <f>IF(L123="","",VLOOKUP(L123,'Список уч-ов'!$A:$H,3,FALSE))</f>
        <v>ПЕТУХОВ Андрей</v>
      </c>
      <c r="N123" s="149">
        <f>ПС!L128</f>
        <v>111</v>
      </c>
      <c r="O123" s="149" t="str">
        <f>IF(N123="","",VLOOKUP(N123,'Список уч-ов'!$A:$H,3,FALSE))</f>
        <v>ПОДНОСОВА Евгения</v>
      </c>
      <c r="P123" s="149" t="s">
        <v>107</v>
      </c>
    </row>
    <row r="124" spans="1:16" ht="12.75">
      <c r="A124" s="149">
        <v>123</v>
      </c>
      <c r="B124" s="150" t="s">
        <v>100</v>
      </c>
      <c r="C124" s="151" t="s">
        <v>81</v>
      </c>
      <c r="D124" s="152" t="str">
        <f>ПС!P36</f>
        <v>15:00 / Ст. 7</v>
      </c>
      <c r="E124" s="150" t="str">
        <f>ПС!P35</f>
        <v>01.05</v>
      </c>
      <c r="F124" s="152" t="str">
        <f t="shared" si="4"/>
        <v>15:00</v>
      </c>
      <c r="G124" s="152" t="str">
        <f t="shared" si="5"/>
        <v> 7</v>
      </c>
      <c r="H124" s="149">
        <f>ПС!O19</f>
        <v>2</v>
      </c>
      <c r="I124" s="149" t="str">
        <f>IF(H124="","",VLOOKUP(H124,'Список уч-ов'!A:H,3,FALSE))</f>
        <v>ГАДИЕВ Вильдан</v>
      </c>
      <c r="J124" s="149">
        <f>ПС!O20</f>
        <v>102</v>
      </c>
      <c r="K124" s="149" t="str">
        <f>IF(J124="","",VLOOKUP(J124,'Список уч-ов'!$A:$H,3,FALSE))</f>
        <v>ГОЛУБЕВА Анастасия</v>
      </c>
      <c r="L124" s="149">
        <f>ПС!O51</f>
        <v>4</v>
      </c>
      <c r="M124" s="149" t="str">
        <f>IF(L124="","",VLOOKUP(L124,'Список уч-ов'!$A:$H,3,FALSE))</f>
        <v>КУИМОВ Филипп</v>
      </c>
      <c r="N124" s="149">
        <f>ПС!O52</f>
        <v>112</v>
      </c>
      <c r="O124" s="149" t="str">
        <f>IF(N124="","",VLOOKUP(N124,'Список уч-ов'!$A:$H,3,FALSE))</f>
        <v>ГУСЕВА Екатерина</v>
      </c>
      <c r="P124" s="149" t="s">
        <v>107</v>
      </c>
    </row>
    <row r="125" spans="1:16" ht="12.75">
      <c r="A125" s="149">
        <v>124</v>
      </c>
      <c r="B125" s="150" t="s">
        <v>100</v>
      </c>
      <c r="C125" s="151" t="s">
        <v>82</v>
      </c>
      <c r="D125" s="152" t="str">
        <f>ПС!P104</f>
        <v>15:00 / Ст. 3</v>
      </c>
      <c r="E125" s="150" t="str">
        <f>ПС!P103</f>
        <v>01.05</v>
      </c>
      <c r="F125" s="152" t="str">
        <f t="shared" si="4"/>
        <v>15:00</v>
      </c>
      <c r="G125" s="152" t="str">
        <f t="shared" si="5"/>
        <v> 3</v>
      </c>
      <c r="H125" s="149">
        <f>ПС!O87</f>
        <v>16</v>
      </c>
      <c r="I125" s="149" t="str">
        <f>IF(H125="","",VLOOKUP(H125,'Список уч-ов'!A:H,3,FALSE))</f>
        <v>ЕЛИЗАРОВ Сергей</v>
      </c>
      <c r="J125" s="149">
        <f>ПС!O88</f>
        <v>123</v>
      </c>
      <c r="K125" s="149" t="str">
        <f>IF(J125="","",VLOOKUP(J125,'Список уч-ов'!$A:$H,3,FALSE))</f>
        <v>МОЗЯКИНА Надежда</v>
      </c>
      <c r="L125" s="149">
        <f>ПС!O119</f>
        <v>33</v>
      </c>
      <c r="M125" s="149" t="str">
        <f>IF(L125="","",VLOOKUP(L125,'Список уч-ов'!$A:$H,3,FALSE))</f>
        <v>ТИМОФЕЕВ Николай</v>
      </c>
      <c r="N125" s="149">
        <f>ПС!O120</f>
        <v>142</v>
      </c>
      <c r="O125" s="149" t="str">
        <f>IF(N125="","",VLOOKUP(N125,'Список уч-ов'!$A:$H,3,FALSE))</f>
        <v>КРЫЛОВА Мария</v>
      </c>
      <c r="P125" s="149" t="s">
        <v>107</v>
      </c>
    </row>
    <row r="126" spans="1:16" ht="12.75">
      <c r="A126" s="149">
        <v>127</v>
      </c>
      <c r="B126" s="150" t="s">
        <v>106</v>
      </c>
      <c r="C126" s="151" t="s">
        <v>83</v>
      </c>
      <c r="D126" s="152" t="str">
        <f>ПС!P64</f>
        <v>11:30 / Ст. 1</v>
      </c>
      <c r="E126" s="150" t="str">
        <f>ПС!P63</f>
        <v>02.05</v>
      </c>
      <c r="F126" s="152" t="str">
        <f t="shared" si="4"/>
        <v>11:30</v>
      </c>
      <c r="G126" s="152" t="str">
        <f t="shared" si="5"/>
        <v> 1</v>
      </c>
      <c r="H126" s="149">
        <f>ПС!R35</f>
        <v>2</v>
      </c>
      <c r="I126" s="149" t="str">
        <f>IF(H126="","",VLOOKUP(H126,'Список уч-ов'!A:H,3,FALSE))</f>
        <v>ГАДИЕВ Вильдан</v>
      </c>
      <c r="J126" s="149">
        <f>ПС!R36</f>
        <v>102</v>
      </c>
      <c r="K126" s="149" t="str">
        <f>IF(J126="","",VLOOKUP(J126,'Список уч-ов'!$A:$H,3,FALSE))</f>
        <v>ГОЛУБЕВА Анастасия</v>
      </c>
      <c r="L126" s="149">
        <f>ПС!R103</f>
        <v>16</v>
      </c>
      <c r="M126" s="149" t="str">
        <f>IF(L126="","",VLOOKUP(L126,'Список уч-ов'!$A:$H,3,FALSE))</f>
        <v>ЕЛИЗАРОВ Сергей</v>
      </c>
      <c r="N126" s="149">
        <f>ПС!R104</f>
        <v>123</v>
      </c>
      <c r="O126" s="149" t="str">
        <f>IF(N126="","",VLOOKUP(N126,'Список уч-ов'!$A:$H,3,FALSE))</f>
        <v>МОЗЯКИНА Надежда</v>
      </c>
      <c r="P126" s="149" t="s">
        <v>107</v>
      </c>
    </row>
  </sheetData>
  <sheetProtection/>
  <autoFilter ref="E1:F126"/>
  <printOptions/>
  <pageMargins left="0.5905511811023623" right="0.5905511811023623" top="0.1968503937007874" bottom="0.1968503937007874" header="0.5118110236220472" footer="0.5118110236220472"/>
  <pageSetup fitToHeight="2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T66"/>
  <sheetViews>
    <sheetView view="pageBreakPreview" zoomScale="85" zoomScaleNormal="75" zoomScaleSheetLayoutView="85" zoomScalePageLayoutView="0" workbookViewId="0" topLeftCell="A1">
      <selection activeCell="T9" sqref="T9"/>
    </sheetView>
  </sheetViews>
  <sheetFormatPr defaultColWidth="9.00390625" defaultRowHeight="12.75"/>
  <cols>
    <col min="1" max="1" width="4.375" style="173" customWidth="1"/>
    <col min="2" max="2" width="33.375" style="172" customWidth="1"/>
    <col min="3" max="3" width="8.875" style="172" customWidth="1"/>
    <col min="4" max="4" width="19.625" style="172" customWidth="1"/>
    <col min="5" max="7" width="4.25390625" style="172" customWidth="1"/>
    <col min="8" max="8" width="7.75390625" style="172" customWidth="1"/>
    <col min="9" max="9" width="7.75390625" style="173" customWidth="1"/>
    <col min="10" max="14" width="7.75390625" style="172" customWidth="1"/>
    <col min="15" max="18" width="4.25390625" style="172" customWidth="1"/>
    <col min="19" max="16384" width="9.125" style="172" customWidth="1"/>
  </cols>
  <sheetData>
    <row r="1" spans="1:18" ht="19.5" customHeight="1">
      <c r="A1" s="171"/>
      <c r="B1" s="561" t="s">
        <v>108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19.5" customHeight="1">
      <c r="A2" s="171"/>
      <c r="B2" s="561" t="s">
        <v>109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</row>
    <row r="3" spans="2:20" ht="30" customHeight="1" thickBot="1">
      <c r="B3" s="568" t="s">
        <v>110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174"/>
      <c r="T3" s="174"/>
    </row>
    <row r="4" spans="13:18" ht="19.5" customHeight="1">
      <c r="M4" s="562" t="s">
        <v>93</v>
      </c>
      <c r="N4" s="563"/>
      <c r="O4" s="569" t="s">
        <v>94</v>
      </c>
      <c r="P4" s="570"/>
      <c r="Q4" s="562" t="s">
        <v>95</v>
      </c>
      <c r="R4" s="563"/>
    </row>
    <row r="5" spans="1:18" ht="30" customHeight="1" thickBot="1">
      <c r="A5" s="531" t="str">
        <f>'[4]Список уч-ов'!$A$1</f>
        <v>ПЕРВЕНСТВО РОССИИ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2"/>
      <c r="M5" s="533" t="str">
        <f>VLOOKUP(O7,'Протокол пары'!A:P,5,FALSE)</f>
        <v>02.05</v>
      </c>
      <c r="N5" s="534" t="e">
        <f>VLOOKUP(O6,'[4]Протокол финал'!L:W,6,FALSE)</f>
        <v>#N/A</v>
      </c>
      <c r="O5" s="566" t="str">
        <f>VLOOKUP(O7,'Протокол пары'!A:P,6,FALSE)</f>
        <v>11:30</v>
      </c>
      <c r="P5" s="567" t="e">
        <f>VLOOKUP(Q6,'[4]Протокол финал'!N:Y,6,FALSE)</f>
        <v>#N/A</v>
      </c>
      <c r="Q5" s="564" t="str">
        <f>VLOOKUP(O7,'Протокол пары'!A:P,7,FALSE)</f>
        <v> 1</v>
      </c>
      <c r="R5" s="565" t="e">
        <f>VLOOKUP(S6,'[4]Протокол финал'!P:AA,6,FALSE)</f>
        <v>#N/A</v>
      </c>
    </row>
    <row r="6" spans="1:18" ht="30" customHeight="1" thickBot="1">
      <c r="A6" s="529" t="str">
        <f>'[4]Список уч-ов'!$A$2</f>
        <v>среди юношей и девушек 1992 года рождения и моложе.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30"/>
      <c r="M6" s="540" t="s">
        <v>90</v>
      </c>
      <c r="N6" s="541"/>
      <c r="O6" s="542" t="str">
        <f>VLOOKUP(O7,'Протокол пары'!A:P,2,FALSE)</f>
        <v>Финал</v>
      </c>
      <c r="P6" s="543" t="e">
        <f>VLOOKUP(Q7,'[4]Протокол финал'!N:Y,6,FALSE)</f>
        <v>#N/A</v>
      </c>
      <c r="Q6" s="543" t="e">
        <f>VLOOKUP(Q8,'[4]Протокол финал'!C:N,6,FALSE)</f>
        <v>#N/A</v>
      </c>
      <c r="R6" s="544" t="e">
        <f>VLOOKUP(S7,'[4]Протокол финал'!P:AA,6,FALSE)</f>
        <v>#N/A</v>
      </c>
    </row>
    <row r="7" spans="1:18" ht="30" customHeight="1" thickBot="1">
      <c r="A7" s="529" t="str">
        <f>VLOOKUP(O7,'Протокол пары'!A:P,16,FALSE)</f>
        <v>СМЕШАННЫЕ ПАРЫ.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30"/>
      <c r="M7" s="571" t="s">
        <v>111</v>
      </c>
      <c r="N7" s="572"/>
      <c r="O7" s="537">
        <v>127</v>
      </c>
      <c r="P7" s="538"/>
      <c r="Q7" s="538"/>
      <c r="R7" s="539"/>
    </row>
    <row r="8" spans="13:18" ht="19.5" customHeight="1" thickBot="1">
      <c r="M8" s="573" t="s">
        <v>171</v>
      </c>
      <c r="N8" s="574"/>
      <c r="O8" s="575" t="str">
        <f>VLOOKUP(O7,'Протокол пары'!A:P,3,FALSE)</f>
        <v>63</v>
      </c>
      <c r="P8" s="575" t="e">
        <f>VLOOKUP(Q9,'[4]Протокол финал'!N:Y,6,FALSE)</f>
        <v>#N/A</v>
      </c>
      <c r="Q8" s="575" t="e">
        <f>VLOOKUP(Q10,'[4]Протокол финал'!C:N,6,FALSE)</f>
        <v>#N/A</v>
      </c>
      <c r="R8" s="576" t="e">
        <f>VLOOKUP(S9,'[4]Протокол финал'!P:AA,6,FALSE)</f>
        <v>#N/A</v>
      </c>
    </row>
    <row r="9" spans="1:18" ht="30.75" customHeight="1" thickTop="1">
      <c r="A9" s="535" t="s">
        <v>112</v>
      </c>
      <c r="B9" s="503" t="s">
        <v>113</v>
      </c>
      <c r="C9" s="503" t="s">
        <v>3</v>
      </c>
      <c r="D9" s="503" t="s">
        <v>2</v>
      </c>
      <c r="E9" s="503" t="s">
        <v>114</v>
      </c>
      <c r="F9" s="503" t="s">
        <v>115</v>
      </c>
      <c r="G9" s="503" t="s">
        <v>116</v>
      </c>
      <c r="H9" s="503" t="s">
        <v>117</v>
      </c>
      <c r="I9" s="503"/>
      <c r="J9" s="503"/>
      <c r="K9" s="503"/>
      <c r="L9" s="503"/>
      <c r="M9" s="503"/>
      <c r="N9" s="503"/>
      <c r="O9" s="555" t="s">
        <v>118</v>
      </c>
      <c r="P9" s="555"/>
      <c r="Q9" s="555"/>
      <c r="R9" s="556"/>
    </row>
    <row r="10" spans="1:18" ht="15.75" customHeight="1" thickBot="1">
      <c r="A10" s="536"/>
      <c r="B10" s="504"/>
      <c r="C10" s="504"/>
      <c r="D10" s="504"/>
      <c r="E10" s="504"/>
      <c r="F10" s="504"/>
      <c r="G10" s="504"/>
      <c r="H10" s="175">
        <v>1</v>
      </c>
      <c r="I10" s="175">
        <v>2</v>
      </c>
      <c r="J10" s="175">
        <v>3</v>
      </c>
      <c r="K10" s="175">
        <v>4</v>
      </c>
      <c r="L10" s="175">
        <v>5</v>
      </c>
      <c r="M10" s="176"/>
      <c r="N10" s="176"/>
      <c r="O10" s="557"/>
      <c r="P10" s="557"/>
      <c r="Q10" s="557"/>
      <c r="R10" s="558"/>
    </row>
    <row r="11" spans="1:18" ht="30" customHeight="1" thickTop="1">
      <c r="A11" s="177">
        <f>VLOOKUP(O7,'Протокол пары'!A:P,8)</f>
        <v>2</v>
      </c>
      <c r="B11" s="178" t="str">
        <f>IF(A11="",A11,VLOOKUP(A11,'Список уч-ов'!A:H,3,FALSE))</f>
        <v>ГАДИЕВ Вильдан</v>
      </c>
      <c r="C11" s="179">
        <f>IF(A11="",A11,VLOOKUP(A11,'Список уч-ов'!A:H,5,FALSE))</f>
        <v>1026</v>
      </c>
      <c r="D11" s="179" t="str">
        <f>IF(A11="",A11,VLOOKUP(A11,'Список уч-ов'!A:H,6,FALSE))</f>
        <v>Сорочинск Оренб.о.</v>
      </c>
      <c r="E11" s="515"/>
      <c r="F11" s="515"/>
      <c r="G11" s="515"/>
      <c r="H11" s="519"/>
      <c r="I11" s="490"/>
      <c r="J11" s="488"/>
      <c r="K11" s="488"/>
      <c r="L11" s="488"/>
      <c r="M11" s="492"/>
      <c r="N11" s="492"/>
      <c r="O11" s="494"/>
      <c r="P11" s="495"/>
      <c r="Q11" s="495"/>
      <c r="R11" s="496"/>
    </row>
    <row r="12" spans="1:18" ht="30" customHeight="1" thickBot="1">
      <c r="A12" s="180">
        <f>VLOOKUP(O7,'Протокол пары'!A:P,10)</f>
        <v>102</v>
      </c>
      <c r="B12" s="181" t="str">
        <f>IF(A12="",A12,VLOOKUP(A12,'Список уч-ов'!A:H,3,FALSE))</f>
        <v>ГОЛУБЕВА Анастасия</v>
      </c>
      <c r="C12" s="182">
        <f>IF(A12="",A12,VLOOKUP(A12,'Список уч-ов'!A:H,5,FALSE))</f>
        <v>985</v>
      </c>
      <c r="D12" s="182" t="str">
        <f>IF(A12="",A12,VLOOKUP(A12,'Список уч-ов'!A:H,6,FALSE))</f>
        <v>Москва</v>
      </c>
      <c r="E12" s="549"/>
      <c r="F12" s="549"/>
      <c r="G12" s="549"/>
      <c r="H12" s="560"/>
      <c r="I12" s="553"/>
      <c r="J12" s="554"/>
      <c r="K12" s="554"/>
      <c r="L12" s="554"/>
      <c r="M12" s="559"/>
      <c r="N12" s="559"/>
      <c r="O12" s="577"/>
      <c r="P12" s="578"/>
      <c r="Q12" s="578"/>
      <c r="R12" s="579"/>
    </row>
    <row r="13" spans="1:18" ht="30" customHeight="1" thickTop="1">
      <c r="A13" s="177">
        <f>VLOOKUP(O7,'Протокол пары'!A:P,12)</f>
        <v>16</v>
      </c>
      <c r="B13" s="178" t="str">
        <f>IF(A13="",A13,VLOOKUP(A13,'Список уч-ов'!A:H,3,FALSE))</f>
        <v>ЕЛИЗАРОВ Сергей</v>
      </c>
      <c r="C13" s="179">
        <f>IF(A13="",A13,VLOOKUP(A13,'Список уч-ов'!A:H,5,FALSE))</f>
        <v>841</v>
      </c>
      <c r="D13" s="179" t="str">
        <f>IF(A13="",A13,VLOOKUP(A13,'Список уч-ов'!A:H,6,FALSE))</f>
        <v>Москва</v>
      </c>
      <c r="E13" s="515"/>
      <c r="F13" s="515"/>
      <c r="G13" s="515"/>
      <c r="H13" s="519"/>
      <c r="I13" s="490"/>
      <c r="J13" s="488"/>
      <c r="K13" s="488"/>
      <c r="L13" s="488"/>
      <c r="M13" s="492"/>
      <c r="N13" s="492"/>
      <c r="O13" s="494"/>
      <c r="P13" s="495"/>
      <c r="Q13" s="495"/>
      <c r="R13" s="496"/>
    </row>
    <row r="14" spans="1:18" ht="30" customHeight="1" thickBot="1">
      <c r="A14" s="183">
        <f>VLOOKUP(O7,'Протокол пары'!A:P,14)</f>
        <v>123</v>
      </c>
      <c r="B14" s="184" t="str">
        <f>IF(A14="",A14,VLOOKUP(A14,'Список уч-ов'!A:H,3,FALSE))</f>
        <v>МОЗЯКИНА Надежда</v>
      </c>
      <c r="C14" s="185">
        <f>IF(A14="",A14,VLOOKUP(A14,'Список уч-ов'!A:H,5,FALSE))</f>
        <v>695</v>
      </c>
      <c r="D14" s="185" t="str">
        <f>IF(A14="",A14,VLOOKUP(A14,'Список уч-ов'!A:H,6,FALSE))</f>
        <v>Москва</v>
      </c>
      <c r="E14" s="516"/>
      <c r="F14" s="516"/>
      <c r="G14" s="516"/>
      <c r="H14" s="520"/>
      <c r="I14" s="491"/>
      <c r="J14" s="489"/>
      <c r="K14" s="489"/>
      <c r="L14" s="489"/>
      <c r="M14" s="493"/>
      <c r="N14" s="493"/>
      <c r="O14" s="497"/>
      <c r="P14" s="498"/>
      <c r="Q14" s="498"/>
      <c r="R14" s="499"/>
    </row>
    <row r="15" spans="1:18" s="187" customFormat="1" ht="9.75" customHeight="1" thickBot="1" thickTop="1">
      <c r="A15" s="186"/>
      <c r="C15" s="186"/>
      <c r="F15" s="487"/>
      <c r="G15" s="487"/>
      <c r="I15" s="186"/>
      <c r="Q15" s="487"/>
      <c r="R15" s="487"/>
    </row>
    <row r="16" spans="1:9" ht="16.5" thickTop="1">
      <c r="A16" s="550" t="s">
        <v>119</v>
      </c>
      <c r="B16" s="551"/>
      <c r="C16" s="551"/>
      <c r="D16" s="551"/>
      <c r="E16" s="551" t="s">
        <v>120</v>
      </c>
      <c r="F16" s="551"/>
      <c r="G16" s="551"/>
      <c r="H16" s="551"/>
      <c r="I16" s="552"/>
    </row>
    <row r="17" spans="1:18" ht="30" customHeight="1" thickBot="1">
      <c r="A17" s="523"/>
      <c r="B17" s="524"/>
      <c r="C17" s="524"/>
      <c r="D17" s="524"/>
      <c r="E17" s="524"/>
      <c r="F17" s="524"/>
      <c r="G17" s="524"/>
      <c r="H17" s="524"/>
      <c r="I17" s="545"/>
      <c r="J17" s="188"/>
      <c r="K17" s="188"/>
      <c r="L17" s="188"/>
      <c r="M17" s="188"/>
      <c r="N17" s="188"/>
      <c r="O17" s="188"/>
      <c r="P17" s="188"/>
      <c r="Q17" s="188"/>
      <c r="R17" s="188"/>
    </row>
    <row r="18" ht="9.75" customHeight="1" thickBot="1" thickTop="1"/>
    <row r="19" spans="1:18" ht="19.5" customHeight="1" thickTop="1">
      <c r="A19" s="527" t="s">
        <v>121</v>
      </c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28"/>
    </row>
    <row r="20" spans="1:18" ht="30" customHeight="1" thickBot="1">
      <c r="A20" s="546"/>
      <c r="B20" s="547"/>
      <c r="C20" s="547"/>
      <c r="D20" s="547"/>
      <c r="E20" s="547"/>
      <c r="F20" s="548"/>
      <c r="G20" s="500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2"/>
    </row>
    <row r="21" ht="9.75" customHeight="1" thickBot="1" thickTop="1"/>
    <row r="22" spans="1:18" ht="19.5" customHeight="1" thickTop="1">
      <c r="A22" s="525" t="s">
        <v>122</v>
      </c>
      <c r="B22" s="517"/>
      <c r="C22" s="517"/>
      <c r="D22" s="517"/>
      <c r="E22" s="517"/>
      <c r="F22" s="526"/>
      <c r="G22" s="517" t="s">
        <v>123</v>
      </c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8"/>
    </row>
    <row r="23" spans="1:18" ht="30" customHeight="1">
      <c r="A23" s="510"/>
      <c r="B23" s="511"/>
      <c r="C23" s="511"/>
      <c r="D23" s="511"/>
      <c r="E23" s="511"/>
      <c r="F23" s="512"/>
      <c r="G23" s="52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22"/>
    </row>
    <row r="24" spans="1:18" ht="30" customHeight="1" thickBot="1">
      <c r="A24" s="513"/>
      <c r="B24" s="501"/>
      <c r="C24" s="501"/>
      <c r="D24" s="501"/>
      <c r="E24" s="501"/>
      <c r="F24" s="514"/>
      <c r="G24" s="500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2"/>
    </row>
    <row r="25" ht="9.75" customHeight="1" thickTop="1"/>
    <row r="26" spans="1:18" ht="15" customHeight="1">
      <c r="A26" s="486" t="s">
        <v>124</v>
      </c>
      <c r="B26" s="486"/>
      <c r="C26" s="486"/>
      <c r="D26" s="486"/>
      <c r="H26" s="486" t="s">
        <v>125</v>
      </c>
      <c r="I26" s="486"/>
      <c r="J26" s="486"/>
      <c r="K26" s="486"/>
      <c r="L26" s="486"/>
      <c r="M26" s="486"/>
      <c r="N26" s="486"/>
      <c r="O26" s="486"/>
      <c r="P26" s="486"/>
      <c r="Q26" s="486"/>
      <c r="R26" s="486"/>
    </row>
    <row r="27" spans="2:18" ht="28.5" customHeight="1">
      <c r="B27" s="506"/>
      <c r="C27" s="506"/>
      <c r="D27" s="506"/>
      <c r="H27" s="507" t="s">
        <v>126</v>
      </c>
      <c r="I27" s="507"/>
      <c r="J27" s="507"/>
      <c r="K27" s="507" t="s">
        <v>127</v>
      </c>
      <c r="L27" s="507"/>
      <c r="M27" s="507"/>
      <c r="N27" s="507" t="s">
        <v>128</v>
      </c>
      <c r="O27" s="507"/>
      <c r="P27" s="507"/>
      <c r="Q27" s="507"/>
      <c r="R27" s="507"/>
    </row>
    <row r="28" spans="1:18" ht="15" customHeight="1">
      <c r="A28" s="189" t="s">
        <v>129</v>
      </c>
      <c r="B28" s="190" t="s">
        <v>130</v>
      </c>
      <c r="C28" s="190"/>
      <c r="D28" s="190"/>
      <c r="H28" s="508"/>
      <c r="I28" s="508"/>
      <c r="J28" s="508"/>
      <c r="K28" s="505"/>
      <c r="L28" s="505"/>
      <c r="M28" s="505"/>
      <c r="N28" s="505"/>
      <c r="O28" s="505"/>
      <c r="P28" s="505"/>
      <c r="Q28" s="505"/>
      <c r="R28" s="505"/>
    </row>
    <row r="29" spans="1:18" ht="15" customHeight="1">
      <c r="A29" s="189" t="s">
        <v>131</v>
      </c>
      <c r="B29" s="190" t="s">
        <v>132</v>
      </c>
      <c r="C29" s="190"/>
      <c r="D29" s="190"/>
      <c r="H29" s="508"/>
      <c r="I29" s="508"/>
      <c r="J29" s="508"/>
      <c r="K29" s="505"/>
      <c r="L29" s="505"/>
      <c r="M29" s="505"/>
      <c r="N29" s="505"/>
      <c r="O29" s="505"/>
      <c r="P29" s="505"/>
      <c r="Q29" s="505"/>
      <c r="R29" s="505"/>
    </row>
    <row r="30" spans="1:18" ht="15" customHeight="1">
      <c r="A30" s="189" t="s">
        <v>133</v>
      </c>
      <c r="B30" s="509" t="s">
        <v>134</v>
      </c>
      <c r="C30" s="509"/>
      <c r="D30" s="509"/>
      <c r="H30" s="508"/>
      <c r="I30" s="508"/>
      <c r="J30" s="508"/>
      <c r="K30" s="505"/>
      <c r="L30" s="505"/>
      <c r="M30" s="505"/>
      <c r="N30" s="505"/>
      <c r="O30" s="505"/>
      <c r="P30" s="505"/>
      <c r="Q30" s="505"/>
      <c r="R30" s="505"/>
    </row>
    <row r="31" spans="8:18" ht="15" customHeight="1">
      <c r="H31" s="508"/>
      <c r="I31" s="508"/>
      <c r="J31" s="508"/>
      <c r="K31" s="505"/>
      <c r="L31" s="505"/>
      <c r="M31" s="505"/>
      <c r="N31" s="505"/>
      <c r="O31" s="505"/>
      <c r="P31" s="505"/>
      <c r="Q31" s="505"/>
      <c r="R31" s="505"/>
    </row>
    <row r="32" spans="1:18" ht="30" customHeight="1">
      <c r="A32" s="191"/>
      <c r="B32" s="192"/>
      <c r="C32" s="192"/>
      <c r="D32" s="192"/>
      <c r="E32" s="193"/>
      <c r="F32" s="193"/>
      <c r="G32" s="193"/>
      <c r="H32" s="193"/>
      <c r="I32" s="194"/>
      <c r="J32" s="193"/>
      <c r="K32" s="194"/>
      <c r="L32" s="194"/>
      <c r="M32" s="194"/>
      <c r="N32" s="194"/>
      <c r="O32" s="194"/>
      <c r="P32" s="194"/>
      <c r="Q32" s="194"/>
      <c r="R32" s="194"/>
    </row>
    <row r="33" ht="19.5" customHeight="1"/>
    <row r="34" spans="1:18" ht="19.5" customHeight="1">
      <c r="A34" s="171"/>
      <c r="B34" s="561" t="s">
        <v>108</v>
      </c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</row>
    <row r="35" spans="1:18" ht="19.5" customHeight="1">
      <c r="A35" s="171"/>
      <c r="B35" s="561" t="s">
        <v>109</v>
      </c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</row>
    <row r="36" spans="2:20" ht="30" customHeight="1" thickBot="1">
      <c r="B36" s="568" t="s">
        <v>110</v>
      </c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174"/>
      <c r="T36" s="174"/>
    </row>
    <row r="37" spans="13:18" ht="19.5" customHeight="1">
      <c r="M37" s="562" t="s">
        <v>93</v>
      </c>
      <c r="N37" s="563"/>
      <c r="O37" s="569" t="s">
        <v>94</v>
      </c>
      <c r="P37" s="570"/>
      <c r="Q37" s="562" t="s">
        <v>95</v>
      </c>
      <c r="R37" s="563"/>
    </row>
    <row r="38" spans="1:18" ht="30" customHeight="1" thickBot="1">
      <c r="A38" s="531" t="str">
        <f>'[4]Список уч-ов'!$A$1</f>
        <v>ПЕРВЕНСТВО РОССИИ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2"/>
      <c r="M38" s="533" t="str">
        <f>VLOOKUP(O40,'Протокол пары'!A:P,5,FALSE)</f>
        <v>01.05</v>
      </c>
      <c r="N38" s="534" t="e">
        <f>VLOOKUP(O39,'[4]Протокол финал'!L:W,6,FALSE)</f>
        <v>#N/A</v>
      </c>
      <c r="O38" s="566" t="str">
        <f>VLOOKUP(O40,'Протокол пары'!A:P,6,FALSE)</f>
        <v>16:40</v>
      </c>
      <c r="P38" s="567" t="e">
        <f>VLOOKUP(Q39,'[4]Протокол финал'!N:Y,6,FALSE)</f>
        <v>#N/A</v>
      </c>
      <c r="Q38" s="564" t="str">
        <f>VLOOKUP(O40,'Протокол пары'!A:P,7,FALSE)</f>
        <v> 9</v>
      </c>
      <c r="R38" s="565" t="e">
        <f>VLOOKUP(S39,'[4]Протокол финал'!P:AA,6,FALSE)</f>
        <v>#N/A</v>
      </c>
    </row>
    <row r="39" spans="1:18" ht="30" customHeight="1" thickBot="1">
      <c r="A39" s="529" t="str">
        <f>'[4]Список уч-ов'!$A$2</f>
        <v>среди юношей и девушек 1992 года рождения и моложе.</v>
      </c>
      <c r="B39" s="529"/>
      <c r="C39" s="529"/>
      <c r="D39" s="529"/>
      <c r="E39" s="529"/>
      <c r="F39" s="529"/>
      <c r="G39" s="529"/>
      <c r="H39" s="529"/>
      <c r="I39" s="529"/>
      <c r="J39" s="529"/>
      <c r="K39" s="529"/>
      <c r="L39" s="530"/>
      <c r="M39" s="540" t="s">
        <v>90</v>
      </c>
      <c r="N39" s="541"/>
      <c r="O39" s="542" t="str">
        <f>VLOOKUP(O40,'Протокол пары'!A:P,2,FALSE)</f>
        <v>1/2</v>
      </c>
      <c r="P39" s="543" t="e">
        <f>VLOOKUP(Q40,'[4]Протокол финал'!N:Y,6,FALSE)</f>
        <v>#N/A</v>
      </c>
      <c r="Q39" s="543" t="e">
        <f>VLOOKUP(Q41,'[4]Протокол финал'!C:N,6,FALSE)</f>
        <v>#N/A</v>
      </c>
      <c r="R39" s="544" t="e">
        <f>VLOOKUP(S40,'[4]Протокол финал'!P:AA,6,FALSE)</f>
        <v>#N/A</v>
      </c>
    </row>
    <row r="40" spans="1:18" ht="30" customHeight="1" thickBot="1">
      <c r="A40" s="529" t="str">
        <f>VLOOKUP(O40,'Протокол пары'!A:P,16,FALSE)</f>
        <v>ПАРЫ. ДЕВУШКИ.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30"/>
      <c r="M40" s="571" t="s">
        <v>111</v>
      </c>
      <c r="N40" s="572"/>
      <c r="O40" s="537">
        <v>61</v>
      </c>
      <c r="P40" s="538"/>
      <c r="Q40" s="538"/>
      <c r="R40" s="539"/>
    </row>
    <row r="41" spans="13:18" ht="19.5" customHeight="1" thickBot="1">
      <c r="M41" s="573" t="s">
        <v>171</v>
      </c>
      <c r="N41" s="574"/>
      <c r="O41" s="575" t="str">
        <f>VLOOKUP(O40,'Протокол пары'!A:P,3,FALSE)</f>
        <v>30</v>
      </c>
      <c r="P41" s="575" t="e">
        <f>VLOOKUP(Q42,'[4]Протокол финал'!N:Y,6,FALSE)</f>
        <v>#N/A</v>
      </c>
      <c r="Q41" s="575" t="e">
        <f>VLOOKUP(Q43,'[4]Протокол финал'!C:N,6,FALSE)</f>
        <v>#N/A</v>
      </c>
      <c r="R41" s="576" t="e">
        <f>VLOOKUP(S42,'[4]Протокол финал'!P:AA,6,FALSE)</f>
        <v>#N/A</v>
      </c>
    </row>
    <row r="42" spans="1:18" ht="30.75" customHeight="1" thickTop="1">
      <c r="A42" s="535" t="s">
        <v>112</v>
      </c>
      <c r="B42" s="503" t="s">
        <v>113</v>
      </c>
      <c r="C42" s="503" t="s">
        <v>3</v>
      </c>
      <c r="D42" s="503" t="s">
        <v>2</v>
      </c>
      <c r="E42" s="503" t="s">
        <v>114</v>
      </c>
      <c r="F42" s="503" t="s">
        <v>115</v>
      </c>
      <c r="G42" s="503" t="s">
        <v>116</v>
      </c>
      <c r="H42" s="503" t="s">
        <v>117</v>
      </c>
      <c r="I42" s="503"/>
      <c r="J42" s="503"/>
      <c r="K42" s="503"/>
      <c r="L42" s="503"/>
      <c r="M42" s="503"/>
      <c r="N42" s="503"/>
      <c r="O42" s="555" t="s">
        <v>118</v>
      </c>
      <c r="P42" s="555"/>
      <c r="Q42" s="555"/>
      <c r="R42" s="556"/>
    </row>
    <row r="43" spans="1:18" ht="15.75" customHeight="1" thickBot="1">
      <c r="A43" s="536"/>
      <c r="B43" s="504"/>
      <c r="C43" s="504"/>
      <c r="D43" s="504"/>
      <c r="E43" s="504"/>
      <c r="F43" s="504"/>
      <c r="G43" s="504"/>
      <c r="H43" s="175">
        <v>1</v>
      </c>
      <c r="I43" s="175">
        <v>2</v>
      </c>
      <c r="J43" s="175">
        <v>3</v>
      </c>
      <c r="K43" s="175">
        <v>4</v>
      </c>
      <c r="L43" s="175">
        <v>5</v>
      </c>
      <c r="M43" s="176"/>
      <c r="N43" s="176"/>
      <c r="O43" s="557"/>
      <c r="P43" s="557"/>
      <c r="Q43" s="557"/>
      <c r="R43" s="558"/>
    </row>
    <row r="44" spans="1:18" ht="30" customHeight="1" thickTop="1">
      <c r="A44" s="177">
        <f>VLOOKUP(O40,'Протокол пары'!A:P,8)</f>
        <v>115</v>
      </c>
      <c r="B44" s="178" t="str">
        <f>IF(A44="",A44,VLOOKUP(A44,'Список уч-ов'!A:H,3,FALSE))</f>
        <v>ЗАРЫПОВА Ксения</v>
      </c>
      <c r="C44" s="179">
        <f>IF(A44="",A44,VLOOKUP(A44,'Список уч-ов'!A:H,5,FALSE))</f>
        <v>729</v>
      </c>
      <c r="D44" s="179" t="str">
        <f>IF(A44="",A44,VLOOKUP(A44,'Список уч-ов'!A:H,6,FALSE))</f>
        <v>Москва</v>
      </c>
      <c r="E44" s="515"/>
      <c r="F44" s="515"/>
      <c r="G44" s="515"/>
      <c r="H44" s="519"/>
      <c r="I44" s="490"/>
      <c r="J44" s="488"/>
      <c r="K44" s="488"/>
      <c r="L44" s="488"/>
      <c r="M44" s="492"/>
      <c r="N44" s="492"/>
      <c r="O44" s="494"/>
      <c r="P44" s="495"/>
      <c r="Q44" s="495"/>
      <c r="R44" s="496"/>
    </row>
    <row r="45" spans="1:18" ht="30" customHeight="1" thickBot="1">
      <c r="A45" s="180">
        <f>VLOOKUP(O40,'Протокол пары'!A:P,10)</f>
        <v>114</v>
      </c>
      <c r="B45" s="181" t="str">
        <f>IF(A45="",A45,VLOOKUP(A45,'Список уч-ов'!A:H,3,FALSE))</f>
        <v>ЕФИМОВА Ксения</v>
      </c>
      <c r="C45" s="182">
        <f>IF(A45="",A45,VLOOKUP(A45,'Список уч-ов'!A:H,5,FALSE))</f>
        <v>730</v>
      </c>
      <c r="D45" s="182" t="str">
        <f>IF(A45="",A45,VLOOKUP(A45,'Список уч-ов'!A:H,6,FALSE))</f>
        <v>Чебоксары  Чув.</v>
      </c>
      <c r="E45" s="549"/>
      <c r="F45" s="549"/>
      <c r="G45" s="549"/>
      <c r="H45" s="560"/>
      <c r="I45" s="553"/>
      <c r="J45" s="554"/>
      <c r="K45" s="554"/>
      <c r="L45" s="554"/>
      <c r="M45" s="559"/>
      <c r="N45" s="559"/>
      <c r="O45" s="577"/>
      <c r="P45" s="578"/>
      <c r="Q45" s="578"/>
      <c r="R45" s="579"/>
    </row>
    <row r="46" spans="1:18" ht="30" customHeight="1" thickTop="1">
      <c r="A46" s="177">
        <f>VLOOKUP(O40,'Протокол пары'!A:P,12)</f>
        <v>110</v>
      </c>
      <c r="B46" s="178" t="str">
        <f>IF(A46="",A46,VLOOKUP(A46,'Список уч-ов'!A:H,3,FALSE))</f>
        <v>ЛЕБЕДЕВА Виктория</v>
      </c>
      <c r="C46" s="179">
        <f>IF(A46="",A46,VLOOKUP(A46,'Список уч-ов'!A:H,5,FALSE))</f>
        <v>819</v>
      </c>
      <c r="D46" s="179" t="str">
        <f>IF(A46="",A46,VLOOKUP(A46,'Список уч-ов'!A:H,6,FALSE))</f>
        <v>Казань  Тат.</v>
      </c>
      <c r="E46" s="515"/>
      <c r="F46" s="515"/>
      <c r="G46" s="515"/>
      <c r="H46" s="519"/>
      <c r="I46" s="490"/>
      <c r="J46" s="488"/>
      <c r="K46" s="488"/>
      <c r="L46" s="488"/>
      <c r="M46" s="492"/>
      <c r="N46" s="492"/>
      <c r="O46" s="494"/>
      <c r="P46" s="495"/>
      <c r="Q46" s="495"/>
      <c r="R46" s="496"/>
    </row>
    <row r="47" spans="1:18" ht="30" customHeight="1" thickBot="1">
      <c r="A47" s="183">
        <f>VLOOKUP(O40,'Протокол пары'!A:P,14)</f>
        <v>120</v>
      </c>
      <c r="B47" s="184" t="str">
        <f>IF(A47="",A47,VLOOKUP(A47,'Список уч-ов'!A:H,3,FALSE))</f>
        <v>РОДИОНОВА Маринэ</v>
      </c>
      <c r="C47" s="185">
        <f>IF(A47="",A47,VLOOKUP(A47,'Список уч-ов'!A:H,5,FALSE))</f>
        <v>720</v>
      </c>
      <c r="D47" s="185" t="str">
        <f>IF(A47="",A47,VLOOKUP(A47,'Список уч-ов'!A:H,6,FALSE))</f>
        <v>Москва</v>
      </c>
      <c r="E47" s="516"/>
      <c r="F47" s="516"/>
      <c r="G47" s="516"/>
      <c r="H47" s="520"/>
      <c r="I47" s="491"/>
      <c r="J47" s="489"/>
      <c r="K47" s="489"/>
      <c r="L47" s="489"/>
      <c r="M47" s="493"/>
      <c r="N47" s="493"/>
      <c r="O47" s="497"/>
      <c r="P47" s="498"/>
      <c r="Q47" s="498"/>
      <c r="R47" s="499"/>
    </row>
    <row r="48" spans="1:18" s="187" customFormat="1" ht="9.75" customHeight="1" thickBot="1" thickTop="1">
      <c r="A48" s="186"/>
      <c r="C48" s="186"/>
      <c r="F48" s="487"/>
      <c r="G48" s="487"/>
      <c r="I48" s="186"/>
      <c r="Q48" s="487"/>
      <c r="R48" s="487"/>
    </row>
    <row r="49" spans="1:9" ht="16.5" thickTop="1">
      <c r="A49" s="550" t="s">
        <v>119</v>
      </c>
      <c r="B49" s="551"/>
      <c r="C49" s="551"/>
      <c r="D49" s="551"/>
      <c r="E49" s="551" t="s">
        <v>120</v>
      </c>
      <c r="F49" s="551"/>
      <c r="G49" s="551"/>
      <c r="H49" s="551"/>
      <c r="I49" s="552"/>
    </row>
    <row r="50" spans="1:18" ht="30" customHeight="1" thickBot="1">
      <c r="A50" s="523"/>
      <c r="B50" s="524"/>
      <c r="C50" s="524"/>
      <c r="D50" s="524"/>
      <c r="E50" s="524"/>
      <c r="F50" s="524"/>
      <c r="G50" s="524"/>
      <c r="H50" s="524"/>
      <c r="I50" s="545"/>
      <c r="J50" s="188"/>
      <c r="K50" s="188"/>
      <c r="L50" s="188"/>
      <c r="M50" s="188"/>
      <c r="N50" s="188"/>
      <c r="O50" s="188"/>
      <c r="P50" s="188"/>
      <c r="Q50" s="188"/>
      <c r="R50" s="188"/>
    </row>
    <row r="51" ht="9.75" customHeight="1" thickBot="1" thickTop="1"/>
    <row r="52" spans="1:18" ht="19.5" customHeight="1" thickTop="1">
      <c r="A52" s="527" t="s">
        <v>121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28"/>
    </row>
    <row r="53" spans="1:18" ht="30" customHeight="1" thickBot="1">
      <c r="A53" s="546"/>
      <c r="B53" s="547"/>
      <c r="C53" s="547"/>
      <c r="D53" s="547"/>
      <c r="E53" s="547"/>
      <c r="F53" s="548"/>
      <c r="G53" s="500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2"/>
    </row>
    <row r="54" ht="9.75" customHeight="1" thickBot="1" thickTop="1"/>
    <row r="55" spans="1:18" ht="19.5" customHeight="1" thickTop="1">
      <c r="A55" s="525" t="s">
        <v>122</v>
      </c>
      <c r="B55" s="517"/>
      <c r="C55" s="517"/>
      <c r="D55" s="517"/>
      <c r="E55" s="517"/>
      <c r="F55" s="526"/>
      <c r="G55" s="517" t="s">
        <v>123</v>
      </c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8"/>
    </row>
    <row r="56" spans="1:18" ht="30" customHeight="1">
      <c r="A56" s="510"/>
      <c r="B56" s="511"/>
      <c r="C56" s="511"/>
      <c r="D56" s="511"/>
      <c r="E56" s="511"/>
      <c r="F56" s="512"/>
      <c r="G56" s="52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22"/>
    </row>
    <row r="57" spans="1:18" ht="30" customHeight="1" thickBot="1">
      <c r="A57" s="513"/>
      <c r="B57" s="501"/>
      <c r="C57" s="501"/>
      <c r="D57" s="501"/>
      <c r="E57" s="501"/>
      <c r="F57" s="514"/>
      <c r="G57" s="500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2"/>
    </row>
    <row r="58" ht="9.75" customHeight="1" thickTop="1"/>
    <row r="59" spans="1:18" ht="15" customHeight="1">
      <c r="A59" s="486" t="s">
        <v>124</v>
      </c>
      <c r="B59" s="486"/>
      <c r="C59" s="486"/>
      <c r="D59" s="486"/>
      <c r="H59" s="486" t="s">
        <v>125</v>
      </c>
      <c r="I59" s="486"/>
      <c r="J59" s="486"/>
      <c r="K59" s="486"/>
      <c r="L59" s="486"/>
      <c r="M59" s="486"/>
      <c r="N59" s="486"/>
      <c r="O59" s="486"/>
      <c r="P59" s="486"/>
      <c r="Q59" s="486"/>
      <c r="R59" s="486"/>
    </row>
    <row r="60" spans="2:18" ht="28.5" customHeight="1">
      <c r="B60" s="506"/>
      <c r="C60" s="506"/>
      <c r="D60" s="506"/>
      <c r="H60" s="507" t="s">
        <v>126</v>
      </c>
      <c r="I60" s="507"/>
      <c r="J60" s="507"/>
      <c r="K60" s="507" t="s">
        <v>127</v>
      </c>
      <c r="L60" s="507"/>
      <c r="M60" s="507"/>
      <c r="N60" s="507" t="s">
        <v>128</v>
      </c>
      <c r="O60" s="507"/>
      <c r="P60" s="507"/>
      <c r="Q60" s="507"/>
      <c r="R60" s="507"/>
    </row>
    <row r="61" spans="1:18" ht="15" customHeight="1">
      <c r="A61" s="189" t="s">
        <v>129</v>
      </c>
      <c r="B61" s="190" t="s">
        <v>130</v>
      </c>
      <c r="C61" s="190"/>
      <c r="D61" s="190"/>
      <c r="H61" s="508"/>
      <c r="I61" s="508"/>
      <c r="J61" s="508"/>
      <c r="K61" s="505"/>
      <c r="L61" s="505"/>
      <c r="M61" s="505"/>
      <c r="N61" s="505"/>
      <c r="O61" s="505"/>
      <c r="P61" s="505"/>
      <c r="Q61" s="505"/>
      <c r="R61" s="505"/>
    </row>
    <row r="62" spans="1:18" ht="15" customHeight="1">
      <c r="A62" s="189" t="s">
        <v>131</v>
      </c>
      <c r="B62" s="190" t="s">
        <v>132</v>
      </c>
      <c r="C62" s="190"/>
      <c r="D62" s="190"/>
      <c r="H62" s="508"/>
      <c r="I62" s="508"/>
      <c r="J62" s="508"/>
      <c r="K62" s="505"/>
      <c r="L62" s="505"/>
      <c r="M62" s="505"/>
      <c r="N62" s="505"/>
      <c r="O62" s="505"/>
      <c r="P62" s="505"/>
      <c r="Q62" s="505"/>
      <c r="R62" s="505"/>
    </row>
    <row r="63" spans="1:18" ht="15" customHeight="1">
      <c r="A63" s="189" t="s">
        <v>133</v>
      </c>
      <c r="B63" s="509" t="s">
        <v>134</v>
      </c>
      <c r="C63" s="509"/>
      <c r="D63" s="509"/>
      <c r="H63" s="508"/>
      <c r="I63" s="508"/>
      <c r="J63" s="508"/>
      <c r="K63" s="505"/>
      <c r="L63" s="505"/>
      <c r="M63" s="505"/>
      <c r="N63" s="505"/>
      <c r="O63" s="505"/>
      <c r="P63" s="505"/>
      <c r="Q63" s="505"/>
      <c r="R63" s="505"/>
    </row>
    <row r="64" spans="8:18" ht="15" customHeight="1">
      <c r="H64" s="508"/>
      <c r="I64" s="508"/>
      <c r="J64" s="508"/>
      <c r="K64" s="505"/>
      <c r="L64" s="505"/>
      <c r="M64" s="505"/>
      <c r="N64" s="505"/>
      <c r="O64" s="505"/>
      <c r="P64" s="505"/>
      <c r="Q64" s="505"/>
      <c r="R64" s="505"/>
    </row>
    <row r="65" spans="1:18" ht="30" customHeight="1">
      <c r="A65" s="218"/>
      <c r="B65" s="219"/>
      <c r="C65" s="219"/>
      <c r="D65" s="219"/>
      <c r="E65" s="187"/>
      <c r="F65" s="187"/>
      <c r="G65" s="187"/>
      <c r="H65" s="187"/>
      <c r="I65" s="186"/>
      <c r="J65" s="187"/>
      <c r="K65" s="186"/>
      <c r="L65" s="186"/>
      <c r="M65" s="186"/>
      <c r="N65" s="186"/>
      <c r="O65" s="186"/>
      <c r="P65" s="186"/>
      <c r="Q65" s="186"/>
      <c r="R65" s="186"/>
    </row>
    <row r="66" spans="1:9" s="187" customFormat="1" ht="12.75">
      <c r="A66" s="186"/>
      <c r="I66" s="186"/>
    </row>
  </sheetData>
  <sheetProtection/>
  <mergeCells count="152">
    <mergeCell ref="A55:F55"/>
    <mergeCell ref="A52:R52"/>
    <mergeCell ref="A53:B53"/>
    <mergeCell ref="C53:F53"/>
    <mergeCell ref="G53:L53"/>
    <mergeCell ref="M53:R53"/>
    <mergeCell ref="G23:R23"/>
    <mergeCell ref="Q38:R38"/>
    <mergeCell ref="B36:R36"/>
    <mergeCell ref="N28:R31"/>
    <mergeCell ref="B27:D27"/>
    <mergeCell ref="A26:D26"/>
    <mergeCell ref="H28:J31"/>
    <mergeCell ref="O38:P38"/>
    <mergeCell ref="H26:R26"/>
    <mergeCell ref="M37:N37"/>
    <mergeCell ref="G44:G45"/>
    <mergeCell ref="H44:H45"/>
    <mergeCell ref="O42:R43"/>
    <mergeCell ref="H42:N42"/>
    <mergeCell ref="A49:D49"/>
    <mergeCell ref="E49:I49"/>
    <mergeCell ref="N44:N45"/>
    <mergeCell ref="L44:L45"/>
    <mergeCell ref="M44:M45"/>
    <mergeCell ref="E44:E45"/>
    <mergeCell ref="Q37:R37"/>
    <mergeCell ref="O37:P37"/>
    <mergeCell ref="A50:D50"/>
    <mergeCell ref="E50:I50"/>
    <mergeCell ref="B34:R34"/>
    <mergeCell ref="B35:R35"/>
    <mergeCell ref="J44:J45"/>
    <mergeCell ref="K44:K45"/>
    <mergeCell ref="F44:F45"/>
    <mergeCell ref="O44:R45"/>
    <mergeCell ref="M6:N6"/>
    <mergeCell ref="M7:N7"/>
    <mergeCell ref="I44:I45"/>
    <mergeCell ref="M8:N8"/>
    <mergeCell ref="O8:R8"/>
    <mergeCell ref="O13:R14"/>
    <mergeCell ref="O11:R12"/>
    <mergeCell ref="N11:N12"/>
    <mergeCell ref="M41:N41"/>
    <mergeCell ref="O41:R41"/>
    <mergeCell ref="A6:L6"/>
    <mergeCell ref="M4:N4"/>
    <mergeCell ref="O4:P4"/>
    <mergeCell ref="M40:N40"/>
    <mergeCell ref="M5:N5"/>
    <mergeCell ref="A5:L5"/>
    <mergeCell ref="H9:N9"/>
    <mergeCell ref="A9:A10"/>
    <mergeCell ref="B9:B10"/>
    <mergeCell ref="C9:C10"/>
    <mergeCell ref="B1:R1"/>
    <mergeCell ref="B2:R2"/>
    <mergeCell ref="Q4:R4"/>
    <mergeCell ref="Q5:R5"/>
    <mergeCell ref="O5:P5"/>
    <mergeCell ref="B3:R3"/>
    <mergeCell ref="O7:R7"/>
    <mergeCell ref="O9:R10"/>
    <mergeCell ref="A7:L7"/>
    <mergeCell ref="N13:N14"/>
    <mergeCell ref="Q15:R15"/>
    <mergeCell ref="M11:M12"/>
    <mergeCell ref="D9:D10"/>
    <mergeCell ref="J11:J12"/>
    <mergeCell ref="H11:H12"/>
    <mergeCell ref="K11:K12"/>
    <mergeCell ref="O6:R6"/>
    <mergeCell ref="K13:K14"/>
    <mergeCell ref="J13:J14"/>
    <mergeCell ref="F13:F14"/>
    <mergeCell ref="M13:M14"/>
    <mergeCell ref="G9:G10"/>
    <mergeCell ref="F9:F10"/>
    <mergeCell ref="I11:I12"/>
    <mergeCell ref="L11:L12"/>
    <mergeCell ref="H13:H14"/>
    <mergeCell ref="C20:F20"/>
    <mergeCell ref="I13:I14"/>
    <mergeCell ref="E13:E14"/>
    <mergeCell ref="F11:F12"/>
    <mergeCell ref="A16:D16"/>
    <mergeCell ref="E9:E10"/>
    <mergeCell ref="E16:I16"/>
    <mergeCell ref="G11:G12"/>
    <mergeCell ref="E11:E12"/>
    <mergeCell ref="F15:G15"/>
    <mergeCell ref="O40:R40"/>
    <mergeCell ref="A39:L39"/>
    <mergeCell ref="M39:N39"/>
    <mergeCell ref="O39:R39"/>
    <mergeCell ref="E17:I17"/>
    <mergeCell ref="M20:R20"/>
    <mergeCell ref="K27:M27"/>
    <mergeCell ref="B30:D30"/>
    <mergeCell ref="N27:R27"/>
    <mergeCell ref="A20:B20"/>
    <mergeCell ref="D42:D43"/>
    <mergeCell ref="A40:L40"/>
    <mergeCell ref="H27:J27"/>
    <mergeCell ref="A38:L38"/>
    <mergeCell ref="K28:M31"/>
    <mergeCell ref="M38:N38"/>
    <mergeCell ref="A42:A43"/>
    <mergeCell ref="B42:B43"/>
    <mergeCell ref="C42:C43"/>
    <mergeCell ref="E42:E43"/>
    <mergeCell ref="L13:L14"/>
    <mergeCell ref="A24:F24"/>
    <mergeCell ref="G24:R24"/>
    <mergeCell ref="A17:D17"/>
    <mergeCell ref="A22:F22"/>
    <mergeCell ref="A19:R19"/>
    <mergeCell ref="G22:R22"/>
    <mergeCell ref="G20:L20"/>
    <mergeCell ref="G13:G14"/>
    <mergeCell ref="A23:F23"/>
    <mergeCell ref="B63:D63"/>
    <mergeCell ref="A56:F56"/>
    <mergeCell ref="A57:F57"/>
    <mergeCell ref="E46:E47"/>
    <mergeCell ref="F46:F47"/>
    <mergeCell ref="F48:G48"/>
    <mergeCell ref="G55:R55"/>
    <mergeCell ref="G46:G47"/>
    <mergeCell ref="H46:H47"/>
    <mergeCell ref="G56:R56"/>
    <mergeCell ref="F42:F43"/>
    <mergeCell ref="G42:G43"/>
    <mergeCell ref="K61:M64"/>
    <mergeCell ref="N61:R64"/>
    <mergeCell ref="B60:D60"/>
    <mergeCell ref="A59:D59"/>
    <mergeCell ref="N60:R60"/>
    <mergeCell ref="H61:J64"/>
    <mergeCell ref="H60:J60"/>
    <mergeCell ref="K60:M60"/>
    <mergeCell ref="H59:R59"/>
    <mergeCell ref="Q48:R48"/>
    <mergeCell ref="J46:J47"/>
    <mergeCell ref="K46:K47"/>
    <mergeCell ref="I46:I47"/>
    <mergeCell ref="L46:L47"/>
    <mergeCell ref="N46:N47"/>
    <mergeCell ref="O46:R47"/>
    <mergeCell ref="M46:M47"/>
    <mergeCell ref="G57:R57"/>
  </mergeCells>
  <printOptions horizontalCentered="1"/>
  <pageMargins left="0.3937007874015748" right="0.1968503937007874" top="0.1968503937007874" bottom="0.1968503937007874" header="0.31496062992125984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2010-05-02T08:40:20Z</cp:lastPrinted>
  <dcterms:created xsi:type="dcterms:W3CDTF">2004-04-21T09:43:44Z</dcterms:created>
  <dcterms:modified xsi:type="dcterms:W3CDTF">2010-05-02T17:10:58Z</dcterms:modified>
  <cp:category/>
  <cp:version/>
  <cp:contentType/>
  <cp:contentStatus/>
</cp:coreProperties>
</file>