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61" windowWidth="15480" windowHeight="9390" activeTab="2"/>
  </bookViews>
  <sheets>
    <sheet name="КЭТ3" sheetId="1" r:id="rId1"/>
    <sheet name="СТАРТ+" sheetId="2" r:id="rId2"/>
    <sheet name="3м СХ Дев" sheetId="3" r:id="rId3"/>
    <sheet name="СТАРТ+ (2)" sheetId="4" r:id="rId4"/>
    <sheet name="3м СХ Юн (2)" sheetId="5" r:id="rId5"/>
  </sheets>
  <definedNames/>
  <calcPr fullCalcOnLoad="1"/>
</workbook>
</file>

<file path=xl/sharedStrings.xml><?xml version="1.0" encoding="utf-8"?>
<sst xmlns="http://schemas.openxmlformats.org/spreadsheetml/2006/main" count="220" uniqueCount="163">
  <si>
    <t>101А</t>
  </si>
  <si>
    <t>101В</t>
  </si>
  <si>
    <t>101С</t>
  </si>
  <si>
    <t>102А</t>
  </si>
  <si>
    <t>102В</t>
  </si>
  <si>
    <t>102С</t>
  </si>
  <si>
    <t>103А</t>
  </si>
  <si>
    <t>103В</t>
  </si>
  <si>
    <t>103С</t>
  </si>
  <si>
    <t>104А</t>
  </si>
  <si>
    <t>104В</t>
  </si>
  <si>
    <t>104С</t>
  </si>
  <si>
    <t>105А</t>
  </si>
  <si>
    <t>105В</t>
  </si>
  <si>
    <t>105С</t>
  </si>
  <si>
    <t>106В</t>
  </si>
  <si>
    <t>106С</t>
  </si>
  <si>
    <t>107В</t>
  </si>
  <si>
    <t>107С</t>
  </si>
  <si>
    <t>109С</t>
  </si>
  <si>
    <t>201А</t>
  </si>
  <si>
    <t>201В</t>
  </si>
  <si>
    <t>201С</t>
  </si>
  <si>
    <t>202А</t>
  </si>
  <si>
    <t>202В</t>
  </si>
  <si>
    <t>202С</t>
  </si>
  <si>
    <t>203А</t>
  </si>
  <si>
    <t>203В</t>
  </si>
  <si>
    <t>203С</t>
  </si>
  <si>
    <t>204А</t>
  </si>
  <si>
    <t>204В</t>
  </si>
  <si>
    <t>204С</t>
  </si>
  <si>
    <t>205В</t>
  </si>
  <si>
    <t>205С</t>
  </si>
  <si>
    <t>206В</t>
  </si>
  <si>
    <t>206С</t>
  </si>
  <si>
    <t>207В</t>
  </si>
  <si>
    <t>207С</t>
  </si>
  <si>
    <t>301А</t>
  </si>
  <si>
    <t>301В</t>
  </si>
  <si>
    <t>301С</t>
  </si>
  <si>
    <t>302А</t>
  </si>
  <si>
    <t>302В</t>
  </si>
  <si>
    <t>302С</t>
  </si>
  <si>
    <t>303А</t>
  </si>
  <si>
    <t>303В</t>
  </si>
  <si>
    <t>303С</t>
  </si>
  <si>
    <t>304А</t>
  </si>
  <si>
    <t>304В</t>
  </si>
  <si>
    <t>304С</t>
  </si>
  <si>
    <t>305А</t>
  </si>
  <si>
    <t>305В</t>
  </si>
  <si>
    <t>305С</t>
  </si>
  <si>
    <t>306В</t>
  </si>
  <si>
    <t>306С</t>
  </si>
  <si>
    <t>307В</t>
  </si>
  <si>
    <t>307С</t>
  </si>
  <si>
    <t>401А</t>
  </si>
  <si>
    <t>401В</t>
  </si>
  <si>
    <t>401С</t>
  </si>
  <si>
    <t>402А</t>
  </si>
  <si>
    <t>402В</t>
  </si>
  <si>
    <t>402С</t>
  </si>
  <si>
    <t>403В</t>
  </si>
  <si>
    <t>403С</t>
  </si>
  <si>
    <t>404В</t>
  </si>
  <si>
    <t>404С</t>
  </si>
  <si>
    <t>405В</t>
  </si>
  <si>
    <t>405С</t>
  </si>
  <si>
    <t>407С</t>
  </si>
  <si>
    <t>409С</t>
  </si>
  <si>
    <t>5111А</t>
  </si>
  <si>
    <t>5111В</t>
  </si>
  <si>
    <t>5111С</t>
  </si>
  <si>
    <t>5112А</t>
  </si>
  <si>
    <t>5112В</t>
  </si>
  <si>
    <t>5121Д</t>
  </si>
  <si>
    <t>5122Д</t>
  </si>
  <si>
    <t>5124Д</t>
  </si>
  <si>
    <t>5126Д</t>
  </si>
  <si>
    <t>5132Д</t>
  </si>
  <si>
    <t>5134Д</t>
  </si>
  <si>
    <t>5136Д</t>
  </si>
  <si>
    <t>5138Д</t>
  </si>
  <si>
    <t>5151В</t>
  </si>
  <si>
    <t>5151С</t>
  </si>
  <si>
    <t>5152В</t>
  </si>
  <si>
    <t>5152С</t>
  </si>
  <si>
    <t>5154В</t>
  </si>
  <si>
    <t>5154С</t>
  </si>
  <si>
    <t>5172В</t>
  </si>
  <si>
    <t>5172С</t>
  </si>
  <si>
    <t>5211А</t>
  </si>
  <si>
    <t>5211В</t>
  </si>
  <si>
    <t>5211С</t>
  </si>
  <si>
    <t>5212А</t>
  </si>
  <si>
    <t>5221Д</t>
  </si>
  <si>
    <t>5222Д</t>
  </si>
  <si>
    <t>5223Д</t>
  </si>
  <si>
    <t>5225Д</t>
  </si>
  <si>
    <t>5227Д</t>
  </si>
  <si>
    <t>5231Д</t>
  </si>
  <si>
    <t>5233Д</t>
  </si>
  <si>
    <t>5235Д</t>
  </si>
  <si>
    <t>5237Д</t>
  </si>
  <si>
    <t>5239Д</t>
  </si>
  <si>
    <t>5251В</t>
  </si>
  <si>
    <t>5251С</t>
  </si>
  <si>
    <t>5311А</t>
  </si>
  <si>
    <t>5311В</t>
  </si>
  <si>
    <t>5311С</t>
  </si>
  <si>
    <t>5312А</t>
  </si>
  <si>
    <t>5321Д</t>
  </si>
  <si>
    <t>5322Д</t>
  </si>
  <si>
    <t>5323Д</t>
  </si>
  <si>
    <t>5325Д</t>
  </si>
  <si>
    <t>5331Д</t>
  </si>
  <si>
    <t>5333Д</t>
  </si>
  <si>
    <t>5335Д</t>
  </si>
  <si>
    <t>5337Д</t>
  </si>
  <si>
    <t>5339Д</t>
  </si>
  <si>
    <t>5351В</t>
  </si>
  <si>
    <t>5351С</t>
  </si>
  <si>
    <t>5353В</t>
  </si>
  <si>
    <t>5353С</t>
  </si>
  <si>
    <t>5371В</t>
  </si>
  <si>
    <t>5371С</t>
  </si>
  <si>
    <t>судьи</t>
  </si>
  <si>
    <t xml:space="preserve">Выполнение </t>
  </si>
  <si>
    <t>Место</t>
  </si>
  <si>
    <t>Ф.И.</t>
  </si>
  <si>
    <t>прыжок</t>
  </si>
  <si>
    <t>К.Т.</t>
  </si>
  <si>
    <t>разряда</t>
  </si>
  <si>
    <t>Тренер</t>
  </si>
  <si>
    <t>кэт</t>
  </si>
  <si>
    <t>5253В</t>
  </si>
  <si>
    <t>5253С</t>
  </si>
  <si>
    <t>ОЧКИ</t>
  </si>
  <si>
    <t xml:space="preserve">Стартовый протокол </t>
  </si>
  <si>
    <t>СУММА</t>
  </si>
  <si>
    <t>ФИНАЛ</t>
  </si>
  <si>
    <t>Чемпионат Пензенской области 20 - 22 января 2011 года</t>
  </si>
  <si>
    <t>Трамплин 3 метра синхронные прыжки старшие ЖЕНЩИНЫ</t>
  </si>
  <si>
    <t>Трамплин 3 метра синхронные прыжки старшие МУЖЧИНЫ</t>
  </si>
  <si>
    <t>Воеводина Ирина, 1997, МС, Пенза, ПОСДЮСШОР</t>
  </si>
  <si>
    <t>Лукаш Т.Г., Кулемин О.В.</t>
  </si>
  <si>
    <t>Хасянова Дания, 1997, МС, Пенза, ПОСДЮСШОР</t>
  </si>
  <si>
    <t>Коряк Т.А.</t>
  </si>
  <si>
    <t>Тонникова Ирина, 1996, МС, Пенза, ПОСДЮСШОР, ШВСМ</t>
  </si>
  <si>
    <t>Кулемина Ольга  1996, МС, Пенза, ПОСДЮСШОР, ШВСМ</t>
  </si>
  <si>
    <t>Кулемин О.В., Лукаш Т.Г.</t>
  </si>
  <si>
    <t>Канярова Карина, 1998, КМС, Пенза, ПОСДЮСШОР</t>
  </si>
  <si>
    <t>Макаренко А.А.</t>
  </si>
  <si>
    <t>Гребнева Малини, 2000, 2, Пенза, ПОСДЮСШОР</t>
  </si>
  <si>
    <t>Жданов Сергей, 1993, МС, Саратов</t>
  </si>
  <si>
    <t>Столбов А.Н., Абросимова Л.В.</t>
  </si>
  <si>
    <t>Богданов Андрей, 1992, МС, Саратов</t>
  </si>
  <si>
    <t>Гюлев Магомед, 1997, КМС, Пенза, ПОСДЮСШОР</t>
  </si>
  <si>
    <t>Дятлов Глеб, 1996, КМС, Пенза, ПОСДЮСШОР</t>
  </si>
  <si>
    <t>Просвирнин Дмитрий, 1993, МС, Пенза, ПОСДЮШОР</t>
  </si>
  <si>
    <t>Суханкин Виталий, 1996, КМС, Пенза, ПОСДЮШОР</t>
  </si>
  <si>
    <t>в/к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</si>
</sst>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;[Red]0.00"/>
    <numFmt numFmtId="202" formatCode="0.0;[Red]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color indexed="9"/>
      <name val="Arial Cyr"/>
      <family val="2"/>
    </font>
    <font>
      <sz val="11"/>
      <color indexed="9"/>
      <name val="Arial Cyr"/>
      <family val="2"/>
    </font>
    <font>
      <b/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23" fillId="0" borderId="0" xfId="33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2" fontId="23" fillId="0" borderId="0" xfId="34" applyNumberFormat="1" applyFont="1" applyAlignment="1">
      <alignment horizontal="center"/>
      <protection/>
    </xf>
    <xf numFmtId="0" fontId="24" fillId="0" borderId="0" xfId="33" applyFont="1">
      <alignment/>
      <protection/>
    </xf>
    <xf numFmtId="0" fontId="24" fillId="0" borderId="0" xfId="58" applyFont="1">
      <alignment/>
      <protection/>
    </xf>
    <xf numFmtId="0" fontId="25" fillId="0" borderId="0" xfId="0" applyFont="1" applyAlignment="1">
      <alignment/>
    </xf>
    <xf numFmtId="0" fontId="25" fillId="0" borderId="0" xfId="58" applyFont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88" fontId="27" fillId="0" borderId="0" xfId="34" applyNumberFormat="1" applyFont="1" applyBorder="1" applyAlignment="1">
      <alignment horizontal="center"/>
      <protection/>
    </xf>
    <xf numFmtId="0" fontId="24" fillId="0" borderId="0" xfId="33" applyFont="1" applyAlignment="1">
      <alignment horizontal="left" wrapText="1"/>
      <protection/>
    </xf>
    <xf numFmtId="0" fontId="24" fillId="0" borderId="0" xfId="33" applyFont="1" applyAlignment="1">
      <alignment horizontal="center"/>
      <protection/>
    </xf>
    <xf numFmtId="0" fontId="24" fillId="0" borderId="0" xfId="57" applyFont="1" applyAlignment="1">
      <alignment horizontal="left"/>
      <protection/>
    </xf>
    <xf numFmtId="0" fontId="24" fillId="0" borderId="0" xfId="58" applyFont="1" applyAlignment="1">
      <alignment horizontal="left" wrapText="1"/>
      <protection/>
    </xf>
    <xf numFmtId="14" fontId="26" fillId="0" borderId="0" xfId="0" applyNumberFormat="1" applyFont="1" applyAlignment="1">
      <alignment/>
    </xf>
    <xf numFmtId="20" fontId="26" fillId="0" borderId="0" xfId="0" applyNumberFormat="1" applyFont="1" applyAlignment="1">
      <alignment/>
    </xf>
    <xf numFmtId="0" fontId="24" fillId="0" borderId="0" xfId="57" applyFont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left"/>
      <protection/>
    </xf>
    <xf numFmtId="188" fontId="23" fillId="0" borderId="10" xfId="57" applyNumberFormat="1" applyFont="1" applyBorder="1" applyAlignment="1">
      <alignment horizontal="left"/>
      <protection/>
    </xf>
    <xf numFmtId="0" fontId="23" fillId="0" borderId="10" xfId="57" applyFont="1" applyBorder="1" applyAlignment="1">
      <alignment vertical="center"/>
      <protection/>
    </xf>
    <xf numFmtId="0" fontId="23" fillId="0" borderId="10" xfId="58" applyFont="1" applyBorder="1" applyAlignment="1">
      <alignment vertical="center"/>
      <protection/>
    </xf>
    <xf numFmtId="188" fontId="24" fillId="0" borderId="10" xfId="58" applyNumberFormat="1" applyFont="1" applyBorder="1" applyAlignment="1">
      <alignment horizontal="center" vertical="center" wrapText="1"/>
      <protection/>
    </xf>
    <xf numFmtId="0" fontId="24" fillId="0" borderId="10" xfId="33" applyFont="1" applyBorder="1" applyAlignment="1">
      <alignment vertical="center"/>
      <protection/>
    </xf>
    <xf numFmtId="0" fontId="23" fillId="0" borderId="11" xfId="57" applyFont="1" applyBorder="1" applyAlignment="1">
      <alignment horizontal="center"/>
      <protection/>
    </xf>
    <xf numFmtId="0" fontId="23" fillId="0" borderId="11" xfId="57" applyFont="1" applyBorder="1" applyAlignment="1">
      <alignment horizontal="left"/>
      <protection/>
    </xf>
    <xf numFmtId="0" fontId="25" fillId="0" borderId="12" xfId="57" applyFont="1" applyBorder="1" applyAlignment="1">
      <alignment horizontal="center"/>
      <protection/>
    </xf>
    <xf numFmtId="0" fontId="24" fillId="0" borderId="12" xfId="57" applyFont="1" applyBorder="1">
      <alignment/>
      <protection/>
    </xf>
    <xf numFmtId="0" fontId="24" fillId="0" borderId="13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/>
      <protection/>
    </xf>
    <xf numFmtId="0" fontId="26" fillId="0" borderId="12" xfId="57" applyFont="1" applyBorder="1">
      <alignment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25" fillId="0" borderId="12" xfId="58" applyFont="1" applyBorder="1" applyAlignment="1">
      <alignment horizontal="center" vertical="center" wrapText="1"/>
      <protection/>
    </xf>
    <xf numFmtId="0" fontId="24" fillId="0" borderId="12" xfId="33" applyFont="1" applyBorder="1" applyAlignment="1">
      <alignment vertical="center"/>
      <protection/>
    </xf>
    <xf numFmtId="0" fontId="23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left"/>
      <protection/>
    </xf>
    <xf numFmtId="0" fontId="25" fillId="0" borderId="0" xfId="57" applyFont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4" fillId="0" borderId="0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8" fillId="0" borderId="0" xfId="57" applyFont="1" applyBorder="1" applyAlignment="1">
      <alignment vertical="center"/>
      <protection/>
    </xf>
    <xf numFmtId="0" fontId="28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4" fillId="0" borderId="0" xfId="33" applyFont="1" applyBorder="1" applyAlignment="1">
      <alignment vertical="center"/>
      <protection/>
    </xf>
    <xf numFmtId="0" fontId="23" fillId="0" borderId="0" xfId="33" applyFont="1" applyAlignment="1">
      <alignment horizontal="center"/>
      <protection/>
    </xf>
    <xf numFmtId="0" fontId="24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24" fillId="0" borderId="0" xfId="33" applyFont="1" applyAlignment="1">
      <alignment horizontal="left"/>
      <protection/>
    </xf>
    <xf numFmtId="0" fontId="24" fillId="0" borderId="0" xfId="33" applyFont="1">
      <alignment/>
      <protection/>
    </xf>
    <xf numFmtId="2" fontId="29" fillId="0" borderId="0" xfId="33" applyNumberFormat="1" applyFont="1" applyAlignment="1">
      <alignment horizontal="center"/>
      <protection/>
    </xf>
    <xf numFmtId="188" fontId="24" fillId="0" borderId="0" xfId="0" applyNumberFormat="1" applyFont="1" applyAlignment="1">
      <alignment horizontal="center" vertical="center"/>
    </xf>
    <xf numFmtId="2" fontId="30" fillId="0" borderId="0" xfId="33" applyNumberFormat="1" applyFont="1" applyBorder="1" applyAlignment="1">
      <alignment horizontal="center"/>
      <protection/>
    </xf>
    <xf numFmtId="2" fontId="23" fillId="0" borderId="0" xfId="33" applyNumberFormat="1" applyFont="1" applyBorder="1" applyAlignment="1">
      <alignment horizontal="center"/>
      <protection/>
    </xf>
    <xf numFmtId="0" fontId="24" fillId="0" borderId="0" xfId="33" applyFont="1" applyAlignment="1">
      <alignment horizontal="right"/>
      <protection/>
    </xf>
    <xf numFmtId="188" fontId="23" fillId="0" borderId="0" xfId="33" applyNumberFormat="1" applyFont="1" applyAlignment="1">
      <alignment horizontal="center"/>
      <protection/>
    </xf>
    <xf numFmtId="0" fontId="25" fillId="0" borderId="0" xfId="57" applyFont="1">
      <alignment/>
      <protection/>
    </xf>
    <xf numFmtId="0" fontId="25" fillId="0" borderId="0" xfId="56" applyFont="1">
      <alignment/>
      <protection/>
    </xf>
    <xf numFmtId="2" fontId="23" fillId="0" borderId="0" xfId="33" applyNumberFormat="1" applyFont="1" applyBorder="1" applyAlignment="1">
      <alignment horizontal="center"/>
      <protection/>
    </xf>
    <xf numFmtId="2" fontId="24" fillId="0" borderId="0" xfId="33" applyNumberFormat="1" applyFont="1" applyBorder="1" applyAlignment="1">
      <alignment horizontal="center"/>
      <protection/>
    </xf>
    <xf numFmtId="2" fontId="29" fillId="0" borderId="0" xfId="33" applyNumberFormat="1" applyFont="1" applyAlignment="1">
      <alignment horizontal="center"/>
      <protection/>
    </xf>
    <xf numFmtId="0" fontId="23" fillId="0" borderId="10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_Вода вышка  К-2008-3 день" xfId="56"/>
    <cellStyle name="Обычный_Чемпионат и Перв 1 и 3 м" xfId="57"/>
    <cellStyle name="Обычный_Чемпионат и Перв 1 и 3 м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D129"/>
  <sheetViews>
    <sheetView zoomScalePageLayoutView="0" workbookViewId="0" topLeftCell="A19">
      <selection activeCell="C111" sqref="C111"/>
    </sheetView>
  </sheetViews>
  <sheetFormatPr defaultColWidth="9.140625" defaultRowHeight="12.75"/>
  <cols>
    <col min="1" max="1" width="5.57421875" style="0" customWidth="1"/>
    <col min="2" max="2" width="4.28125" style="0" customWidth="1"/>
    <col min="3" max="3" width="5.7109375" style="2" customWidth="1"/>
    <col min="4" max="4" width="8.00390625" style="1" customWidth="1"/>
  </cols>
  <sheetData>
    <row r="1" spans="2:4" ht="12.75">
      <c r="B1" s="1"/>
      <c r="C1" s="2">
        <v>1.6</v>
      </c>
      <c r="D1" s="1" t="s">
        <v>0</v>
      </c>
    </row>
    <row r="2" spans="2:4" ht="12.75">
      <c r="B2" s="1"/>
      <c r="C2" s="2">
        <v>1.5</v>
      </c>
      <c r="D2" s="1" t="s">
        <v>1</v>
      </c>
    </row>
    <row r="3" spans="2:4" ht="12.75">
      <c r="B3" s="1"/>
      <c r="C3" s="2">
        <v>1.4</v>
      </c>
      <c r="D3" s="1" t="s">
        <v>2</v>
      </c>
    </row>
    <row r="4" spans="2:4" ht="12.75">
      <c r="B4" s="1"/>
      <c r="C4" s="2">
        <v>1.7</v>
      </c>
      <c r="D4" s="1" t="s">
        <v>3</v>
      </c>
    </row>
    <row r="5" spans="2:4" ht="12.75">
      <c r="B5" s="1"/>
      <c r="C5" s="2">
        <v>1.6</v>
      </c>
      <c r="D5" s="1" t="s">
        <v>4</v>
      </c>
    </row>
    <row r="6" spans="2:4" ht="12.75">
      <c r="B6" s="1"/>
      <c r="C6" s="2">
        <v>1.5</v>
      </c>
      <c r="D6" s="1" t="s">
        <v>5</v>
      </c>
    </row>
    <row r="7" spans="2:4" ht="12.75">
      <c r="B7" s="1"/>
      <c r="C7" s="2">
        <v>1.9</v>
      </c>
      <c r="D7" s="1" t="s">
        <v>6</v>
      </c>
    </row>
    <row r="8" spans="2:4" ht="12.75">
      <c r="B8" s="1"/>
      <c r="C8" s="2">
        <v>1.6</v>
      </c>
      <c r="D8" s="1" t="s">
        <v>7</v>
      </c>
    </row>
    <row r="9" spans="2:4" ht="12.75">
      <c r="B9" s="1"/>
      <c r="C9" s="2">
        <v>1.5</v>
      </c>
      <c r="D9" s="1" t="s">
        <v>8</v>
      </c>
    </row>
    <row r="10" spans="2:4" ht="12.75">
      <c r="B10" s="1"/>
      <c r="C10" s="2">
        <v>2.4</v>
      </c>
      <c r="D10" s="1" t="s">
        <v>9</v>
      </c>
    </row>
    <row r="11" spans="2:4" ht="12.75">
      <c r="B11" s="1"/>
      <c r="C11" s="2">
        <v>2.1</v>
      </c>
      <c r="D11" s="1" t="s">
        <v>10</v>
      </c>
    </row>
    <row r="12" spans="2:4" ht="12.75">
      <c r="B12" s="1"/>
      <c r="C12" s="2">
        <v>2</v>
      </c>
      <c r="D12" s="1" t="s">
        <v>11</v>
      </c>
    </row>
    <row r="13" spans="2:4" ht="12.75">
      <c r="B13" s="1"/>
      <c r="C13" s="2">
        <v>2.8</v>
      </c>
      <c r="D13" s="1" t="s">
        <v>12</v>
      </c>
    </row>
    <row r="14" spans="2:4" ht="12.75">
      <c r="B14" s="1"/>
      <c r="C14" s="2">
        <v>2.4</v>
      </c>
      <c r="D14" s="1" t="s">
        <v>13</v>
      </c>
    </row>
    <row r="15" spans="2:4" ht="12.75">
      <c r="B15" s="1"/>
      <c r="C15" s="2">
        <v>2.2</v>
      </c>
      <c r="D15" s="1" t="s">
        <v>14</v>
      </c>
    </row>
    <row r="16" spans="2:4" ht="12.75">
      <c r="B16" s="1"/>
      <c r="C16" s="2">
        <v>2.8</v>
      </c>
      <c r="D16" s="1" t="s">
        <v>15</v>
      </c>
    </row>
    <row r="17" spans="2:4" ht="12.75">
      <c r="B17" s="1"/>
      <c r="C17" s="2">
        <v>2.5</v>
      </c>
      <c r="D17" s="1" t="s">
        <v>16</v>
      </c>
    </row>
    <row r="18" spans="2:4" ht="12.75">
      <c r="B18" s="1"/>
      <c r="C18" s="2">
        <v>3.1</v>
      </c>
      <c r="D18" s="1" t="s">
        <v>17</v>
      </c>
    </row>
    <row r="19" spans="2:4" ht="12.75">
      <c r="B19" s="1"/>
      <c r="C19" s="2">
        <v>2.8</v>
      </c>
      <c r="D19" s="1" t="s">
        <v>18</v>
      </c>
    </row>
    <row r="20" spans="2:4" ht="12.75">
      <c r="B20" s="1"/>
      <c r="C20" s="2">
        <v>3.5</v>
      </c>
      <c r="D20" s="1" t="s">
        <v>19</v>
      </c>
    </row>
    <row r="21" spans="2:4" ht="12.75">
      <c r="B21" s="1"/>
      <c r="C21" s="2">
        <v>1.9</v>
      </c>
      <c r="D21" s="1" t="s">
        <v>20</v>
      </c>
    </row>
    <row r="22" spans="2:4" ht="12.75">
      <c r="B22" s="1"/>
      <c r="C22" s="2">
        <v>1.8</v>
      </c>
      <c r="D22" s="1" t="s">
        <v>21</v>
      </c>
    </row>
    <row r="23" spans="2:4" ht="12.75">
      <c r="B23" s="1"/>
      <c r="C23" s="2">
        <v>1.7</v>
      </c>
      <c r="D23" s="1" t="s">
        <v>22</v>
      </c>
    </row>
    <row r="24" spans="2:4" ht="12.75">
      <c r="B24" s="1"/>
      <c r="C24" s="2">
        <v>1.8</v>
      </c>
      <c r="D24" s="1" t="s">
        <v>23</v>
      </c>
    </row>
    <row r="25" spans="2:4" ht="12.75">
      <c r="B25" s="1"/>
      <c r="C25" s="2">
        <v>1.7</v>
      </c>
      <c r="D25" s="1" t="s">
        <v>24</v>
      </c>
    </row>
    <row r="26" spans="2:4" ht="12.75">
      <c r="B26" s="1"/>
      <c r="C26" s="2">
        <v>1.6</v>
      </c>
      <c r="D26" s="1" t="s">
        <v>25</v>
      </c>
    </row>
    <row r="27" spans="2:4" ht="12.75">
      <c r="B27" s="1"/>
      <c r="C27" s="2">
        <v>2.4</v>
      </c>
      <c r="D27" s="1" t="s">
        <v>26</v>
      </c>
    </row>
    <row r="28" spans="2:4" ht="12.75">
      <c r="B28" s="1"/>
      <c r="C28" s="2">
        <v>2.2</v>
      </c>
      <c r="D28" s="1" t="s">
        <v>27</v>
      </c>
    </row>
    <row r="29" spans="2:4" ht="12.75">
      <c r="B29" s="1"/>
      <c r="C29" s="2">
        <v>1.9</v>
      </c>
      <c r="D29" s="1" t="s">
        <v>28</v>
      </c>
    </row>
    <row r="30" spans="2:4" ht="12.75">
      <c r="B30" s="1"/>
      <c r="C30" s="2">
        <v>2.5</v>
      </c>
      <c r="D30" s="1" t="s">
        <v>29</v>
      </c>
    </row>
    <row r="31" spans="2:4" ht="12.75">
      <c r="B31" s="1"/>
      <c r="C31" s="2">
        <v>2.3</v>
      </c>
      <c r="D31" s="1" t="s">
        <v>30</v>
      </c>
    </row>
    <row r="32" spans="2:4" ht="12.75">
      <c r="B32" s="1"/>
      <c r="C32" s="2">
        <v>2</v>
      </c>
      <c r="D32" s="1" t="s">
        <v>31</v>
      </c>
    </row>
    <row r="33" spans="2:4" ht="12.75">
      <c r="B33" s="1"/>
      <c r="C33" s="2">
        <v>3</v>
      </c>
      <c r="D33" s="1" t="s">
        <v>32</v>
      </c>
    </row>
    <row r="34" spans="2:4" ht="12.75">
      <c r="B34" s="1"/>
      <c r="C34" s="2">
        <v>2.8</v>
      </c>
      <c r="D34" s="1" t="s">
        <v>33</v>
      </c>
    </row>
    <row r="35" spans="2:4" ht="12.75">
      <c r="B35" s="1"/>
      <c r="C35" s="2">
        <v>2.8</v>
      </c>
      <c r="D35" s="1" t="s">
        <v>34</v>
      </c>
    </row>
    <row r="36" spans="2:4" ht="12.75">
      <c r="B36" s="1"/>
      <c r="C36" s="2">
        <v>2.5</v>
      </c>
      <c r="D36" s="1" t="s">
        <v>35</v>
      </c>
    </row>
    <row r="37" spans="2:4" ht="12.75">
      <c r="B37" s="1"/>
      <c r="C37" s="2">
        <v>3.7</v>
      </c>
      <c r="D37" s="1" t="s">
        <v>36</v>
      </c>
    </row>
    <row r="38" spans="2:4" ht="12.75">
      <c r="B38" s="1"/>
      <c r="C38" s="2">
        <v>3.4</v>
      </c>
      <c r="D38" s="1" t="s">
        <v>37</v>
      </c>
    </row>
    <row r="39" spans="2:4" ht="12.75">
      <c r="B39" s="1"/>
      <c r="C39" s="2">
        <v>2</v>
      </c>
      <c r="D39" s="1" t="s">
        <v>38</v>
      </c>
    </row>
    <row r="40" spans="2:4" ht="12.75">
      <c r="B40" s="1"/>
      <c r="C40" s="2">
        <v>1.9</v>
      </c>
      <c r="D40" s="1" t="s">
        <v>39</v>
      </c>
    </row>
    <row r="41" spans="2:4" ht="12.75">
      <c r="B41" s="1"/>
      <c r="C41" s="2">
        <v>1.8</v>
      </c>
      <c r="D41" s="1" t="s">
        <v>40</v>
      </c>
    </row>
    <row r="42" spans="2:4" ht="12.75">
      <c r="B42" s="1"/>
      <c r="C42" s="2">
        <v>1.9</v>
      </c>
      <c r="D42" s="1" t="s">
        <v>41</v>
      </c>
    </row>
    <row r="43" spans="2:4" ht="12.75">
      <c r="B43" s="1"/>
      <c r="C43" s="2">
        <v>1.8</v>
      </c>
      <c r="D43" s="1" t="s">
        <v>42</v>
      </c>
    </row>
    <row r="44" spans="2:4" ht="12.75">
      <c r="B44" s="1"/>
      <c r="C44" s="2">
        <v>1.7</v>
      </c>
      <c r="D44" s="1" t="s">
        <v>43</v>
      </c>
    </row>
    <row r="45" spans="2:4" ht="12.75">
      <c r="B45" s="1"/>
      <c r="C45" s="2">
        <v>2.6</v>
      </c>
      <c r="D45" s="1" t="s">
        <v>44</v>
      </c>
    </row>
    <row r="46" spans="2:4" ht="12.75">
      <c r="B46" s="1"/>
      <c r="C46" s="2">
        <v>2.3</v>
      </c>
      <c r="D46" s="1" t="s">
        <v>45</v>
      </c>
    </row>
    <row r="47" spans="2:4" ht="12.75">
      <c r="B47" s="1"/>
      <c r="C47" s="2">
        <v>2</v>
      </c>
      <c r="D47" s="1" t="s">
        <v>46</v>
      </c>
    </row>
    <row r="48" spans="2:4" ht="12.75">
      <c r="B48" s="1"/>
      <c r="C48" s="2">
        <v>2.7</v>
      </c>
      <c r="D48" s="1" t="s">
        <v>47</v>
      </c>
    </row>
    <row r="49" spans="2:4" ht="12.75">
      <c r="B49" s="1"/>
      <c r="C49" s="2">
        <v>2.4</v>
      </c>
      <c r="D49" s="1" t="s">
        <v>48</v>
      </c>
    </row>
    <row r="50" spans="2:4" ht="12.75">
      <c r="B50" s="1"/>
      <c r="C50" s="2">
        <v>2.1</v>
      </c>
      <c r="D50" s="1" t="s">
        <v>49</v>
      </c>
    </row>
    <row r="51" spans="2:4" ht="12.75">
      <c r="B51" s="1"/>
      <c r="C51" s="2">
        <v>3.4</v>
      </c>
      <c r="D51" s="1" t="s">
        <v>50</v>
      </c>
    </row>
    <row r="52" spans="2:4" ht="12.75">
      <c r="B52" s="1"/>
      <c r="C52" s="2">
        <v>3</v>
      </c>
      <c r="D52" s="1" t="s">
        <v>51</v>
      </c>
    </row>
    <row r="53" spans="2:4" ht="12.75">
      <c r="B53" s="1"/>
      <c r="C53" s="2">
        <v>2.8</v>
      </c>
      <c r="D53" s="1" t="s">
        <v>52</v>
      </c>
    </row>
    <row r="54" spans="2:4" ht="12.75">
      <c r="B54" s="1"/>
      <c r="C54" s="2">
        <v>2.9</v>
      </c>
      <c r="D54" s="1" t="s">
        <v>53</v>
      </c>
    </row>
    <row r="55" spans="2:4" ht="12.75">
      <c r="B55" s="1"/>
      <c r="C55" s="2">
        <v>2.6</v>
      </c>
      <c r="D55" s="1" t="s">
        <v>54</v>
      </c>
    </row>
    <row r="56" spans="2:4" ht="12.75">
      <c r="B56" s="1"/>
      <c r="C56" s="2">
        <v>3.8</v>
      </c>
      <c r="D56" s="1" t="s">
        <v>55</v>
      </c>
    </row>
    <row r="57" spans="2:4" ht="12.75">
      <c r="B57" s="1"/>
      <c r="C57" s="2">
        <v>3.5</v>
      </c>
      <c r="D57" s="1" t="s">
        <v>56</v>
      </c>
    </row>
    <row r="58" spans="2:4" ht="12.75">
      <c r="B58" s="1"/>
      <c r="C58" s="2">
        <v>1.7</v>
      </c>
      <c r="D58" s="1" t="s">
        <v>57</v>
      </c>
    </row>
    <row r="59" spans="2:4" ht="12.75">
      <c r="B59" s="1"/>
      <c r="C59" s="2">
        <v>1.4</v>
      </c>
      <c r="D59" s="1" t="s">
        <v>58</v>
      </c>
    </row>
    <row r="60" spans="2:4" ht="12.75">
      <c r="B60" s="1"/>
      <c r="C60" s="2">
        <v>1.3</v>
      </c>
      <c r="D60" s="1" t="s">
        <v>59</v>
      </c>
    </row>
    <row r="61" spans="2:4" ht="12.75">
      <c r="B61" s="1"/>
      <c r="C61" s="2">
        <v>1.8</v>
      </c>
      <c r="D61" s="1" t="s">
        <v>60</v>
      </c>
    </row>
    <row r="62" spans="2:4" ht="12.75">
      <c r="B62" s="1"/>
      <c r="C62" s="2">
        <v>1.5</v>
      </c>
      <c r="D62" s="1" t="s">
        <v>61</v>
      </c>
    </row>
    <row r="63" spans="2:4" ht="12.75">
      <c r="B63" s="1"/>
      <c r="C63" s="2">
        <v>1.4</v>
      </c>
      <c r="D63" s="1" t="s">
        <v>62</v>
      </c>
    </row>
    <row r="64" spans="2:4" ht="12.75">
      <c r="B64" s="1"/>
      <c r="C64" s="2">
        <v>2.1</v>
      </c>
      <c r="D64" s="1" t="s">
        <v>63</v>
      </c>
    </row>
    <row r="65" spans="2:4" ht="12.75">
      <c r="B65" s="1"/>
      <c r="C65" s="2">
        <v>1.9</v>
      </c>
      <c r="D65" s="1" t="s">
        <v>64</v>
      </c>
    </row>
    <row r="66" spans="2:4" ht="12.75">
      <c r="B66" s="1"/>
      <c r="C66" s="2">
        <v>2.6</v>
      </c>
      <c r="D66" s="1" t="s">
        <v>65</v>
      </c>
    </row>
    <row r="67" spans="2:4" ht="12.75">
      <c r="B67" s="1"/>
      <c r="C67" s="2">
        <v>2.4</v>
      </c>
      <c r="D67" s="1" t="s">
        <v>66</v>
      </c>
    </row>
    <row r="68" spans="2:4" ht="12.75">
      <c r="B68" s="1"/>
      <c r="C68" s="2">
        <v>3</v>
      </c>
      <c r="D68" s="1" t="s">
        <v>67</v>
      </c>
    </row>
    <row r="69" spans="2:4" ht="12.75">
      <c r="B69" s="1"/>
      <c r="C69" s="2">
        <v>2.7</v>
      </c>
      <c r="D69" s="1" t="s">
        <v>68</v>
      </c>
    </row>
    <row r="70" spans="2:4" ht="12.75">
      <c r="B70" s="1"/>
      <c r="C70" s="2">
        <v>3.4</v>
      </c>
      <c r="D70" s="1" t="s">
        <v>69</v>
      </c>
    </row>
    <row r="71" spans="2:4" ht="12.75">
      <c r="B71" s="1"/>
      <c r="C71" s="2">
        <v>4.2</v>
      </c>
      <c r="D71" s="1" t="s">
        <v>70</v>
      </c>
    </row>
    <row r="72" spans="2:4" ht="12.75">
      <c r="B72" s="1"/>
      <c r="C72" s="2">
        <v>2</v>
      </c>
      <c r="D72" s="1" t="s">
        <v>71</v>
      </c>
    </row>
    <row r="73" spans="2:4" ht="12.75">
      <c r="B73" s="1"/>
      <c r="C73" s="2">
        <v>1.9</v>
      </c>
      <c r="D73" s="1" t="s">
        <v>72</v>
      </c>
    </row>
    <row r="74" spans="2:4" ht="12.75">
      <c r="B74" s="1"/>
      <c r="C74" s="2">
        <v>1.8</v>
      </c>
      <c r="D74" s="1" t="s">
        <v>73</v>
      </c>
    </row>
    <row r="75" spans="2:4" ht="12.75">
      <c r="B75" s="1"/>
      <c r="C75" s="2">
        <v>2.2</v>
      </c>
      <c r="D75" s="1" t="s">
        <v>74</v>
      </c>
    </row>
    <row r="76" spans="2:4" ht="12.75">
      <c r="B76" s="1"/>
      <c r="C76" s="2">
        <v>2.1</v>
      </c>
      <c r="D76" s="1" t="s">
        <v>75</v>
      </c>
    </row>
    <row r="77" spans="2:4" ht="12.75">
      <c r="B77" s="1"/>
      <c r="C77" s="2">
        <v>1.8</v>
      </c>
      <c r="D77" s="1" t="s">
        <v>76</v>
      </c>
    </row>
    <row r="78" spans="2:4" ht="12.75">
      <c r="B78" s="1"/>
      <c r="C78" s="2">
        <v>2</v>
      </c>
      <c r="D78" s="1" t="s">
        <v>77</v>
      </c>
    </row>
    <row r="79" spans="2:4" ht="12.75">
      <c r="B79" s="1"/>
      <c r="C79" s="2">
        <v>2.4</v>
      </c>
      <c r="D79" s="1" t="s">
        <v>78</v>
      </c>
    </row>
    <row r="80" spans="2:4" ht="12.75">
      <c r="B80" s="1"/>
      <c r="C80" s="2">
        <v>2.8</v>
      </c>
      <c r="D80" s="1" t="s">
        <v>79</v>
      </c>
    </row>
    <row r="81" spans="2:4" ht="12.75">
      <c r="B81" s="1"/>
      <c r="C81" s="2">
        <v>2.1</v>
      </c>
      <c r="D81" s="1" t="s">
        <v>80</v>
      </c>
    </row>
    <row r="82" spans="2:4" ht="12.75">
      <c r="B82" s="1"/>
      <c r="C82" s="2">
        <v>2.5</v>
      </c>
      <c r="D82" s="1" t="s">
        <v>81</v>
      </c>
    </row>
    <row r="83" spans="2:4" ht="12.75">
      <c r="B83" s="1"/>
      <c r="C83" s="2">
        <v>2.9</v>
      </c>
      <c r="D83" s="1" t="s">
        <v>82</v>
      </c>
    </row>
    <row r="84" spans="2:4" ht="12.75">
      <c r="B84" s="1"/>
      <c r="C84" s="2">
        <v>3.3</v>
      </c>
      <c r="D84" s="1" t="s">
        <v>83</v>
      </c>
    </row>
    <row r="85" spans="2:4" ht="12.75">
      <c r="B85" s="1"/>
      <c r="C85" s="2">
        <v>2.8</v>
      </c>
      <c r="D85" s="1" t="s">
        <v>84</v>
      </c>
    </row>
    <row r="86" spans="2:4" ht="12.75">
      <c r="B86" s="1"/>
      <c r="C86" s="2">
        <v>2.6</v>
      </c>
      <c r="D86" s="1" t="s">
        <v>85</v>
      </c>
    </row>
    <row r="87" spans="2:4" ht="12.75">
      <c r="B87" s="1"/>
      <c r="C87" s="2">
        <v>3</v>
      </c>
      <c r="D87" s="1" t="s">
        <v>86</v>
      </c>
    </row>
    <row r="88" spans="2:4" ht="12.75">
      <c r="B88" s="1"/>
      <c r="C88" s="2">
        <v>2.8</v>
      </c>
      <c r="D88" s="1" t="s">
        <v>87</v>
      </c>
    </row>
    <row r="89" spans="2:4" ht="12.75">
      <c r="B89" s="1"/>
      <c r="C89" s="2">
        <v>3.4</v>
      </c>
      <c r="D89" s="1" t="s">
        <v>88</v>
      </c>
    </row>
    <row r="90" spans="2:4" ht="12.75">
      <c r="B90" s="1"/>
      <c r="C90" s="2">
        <v>3.2</v>
      </c>
      <c r="D90" s="1" t="s">
        <v>89</v>
      </c>
    </row>
    <row r="91" spans="2:4" ht="12.75">
      <c r="B91" s="1"/>
      <c r="C91" s="2">
        <v>3.7</v>
      </c>
      <c r="D91" s="1" t="s">
        <v>90</v>
      </c>
    </row>
    <row r="92" spans="2:4" ht="12.75">
      <c r="B92" s="1"/>
      <c r="C92" s="2">
        <v>3.4</v>
      </c>
      <c r="D92" s="1" t="s">
        <v>91</v>
      </c>
    </row>
    <row r="93" spans="2:4" ht="12.75">
      <c r="B93" s="1"/>
      <c r="C93" s="2">
        <v>2</v>
      </c>
      <c r="D93" s="1" t="s">
        <v>92</v>
      </c>
    </row>
    <row r="94" spans="2:4" ht="12.75">
      <c r="B94" s="1"/>
      <c r="C94" s="2">
        <v>1.9</v>
      </c>
      <c r="D94" s="1" t="s">
        <v>93</v>
      </c>
    </row>
    <row r="95" spans="2:4" ht="12.75">
      <c r="B95" s="1"/>
      <c r="C95" s="2">
        <v>1.8</v>
      </c>
      <c r="D95" s="1" t="s">
        <v>94</v>
      </c>
    </row>
    <row r="96" spans="2:4" ht="12.75">
      <c r="B96" s="1"/>
      <c r="C96" s="2">
        <v>2.2</v>
      </c>
      <c r="D96" s="1" t="s">
        <v>95</v>
      </c>
    </row>
    <row r="97" spans="2:4" ht="12.75">
      <c r="B97" s="1"/>
      <c r="C97" s="2">
        <v>1.8</v>
      </c>
      <c r="D97" s="1" t="s">
        <v>96</v>
      </c>
    </row>
    <row r="98" spans="2:4" ht="12.75">
      <c r="B98" s="1"/>
      <c r="C98" s="2">
        <v>2</v>
      </c>
      <c r="D98" s="1" t="s">
        <v>97</v>
      </c>
    </row>
    <row r="99" spans="2:4" ht="12.75">
      <c r="B99" s="1"/>
      <c r="C99" s="2">
        <v>2.4</v>
      </c>
      <c r="D99" s="1" t="s">
        <v>98</v>
      </c>
    </row>
    <row r="100" spans="2:4" ht="12.75">
      <c r="B100" s="1"/>
      <c r="C100" s="2">
        <v>2.8</v>
      </c>
      <c r="D100" s="1" t="s">
        <v>99</v>
      </c>
    </row>
    <row r="101" spans="2:4" ht="12.75">
      <c r="B101" s="1"/>
      <c r="C101" s="2">
        <v>3.2</v>
      </c>
      <c r="D101" s="1" t="s">
        <v>100</v>
      </c>
    </row>
    <row r="102" spans="2:4" ht="12.75">
      <c r="B102" s="1"/>
      <c r="C102" s="2">
        <v>2</v>
      </c>
      <c r="D102" s="1" t="s">
        <v>101</v>
      </c>
    </row>
    <row r="103" spans="2:4" ht="12.75">
      <c r="B103" s="1"/>
      <c r="C103" s="2">
        <v>2.4</v>
      </c>
      <c r="D103" s="1" t="s">
        <v>102</v>
      </c>
    </row>
    <row r="104" spans="2:4" ht="12.75">
      <c r="B104" s="1"/>
      <c r="C104" s="2">
        <v>2.8</v>
      </c>
      <c r="D104" s="1" t="s">
        <v>103</v>
      </c>
    </row>
    <row r="105" spans="2:4" ht="12.75">
      <c r="B105" s="1"/>
      <c r="C105" s="2">
        <v>3.2</v>
      </c>
      <c r="D105" s="1" t="s">
        <v>104</v>
      </c>
    </row>
    <row r="106" spans="2:4" ht="12.75">
      <c r="B106" s="1"/>
      <c r="C106" s="2">
        <v>3.6</v>
      </c>
      <c r="D106" s="1" t="s">
        <v>105</v>
      </c>
    </row>
    <row r="107" spans="2:4" ht="12.75">
      <c r="B107" s="1"/>
      <c r="C107" s="2">
        <v>2.7</v>
      </c>
      <c r="D107" s="1" t="s">
        <v>106</v>
      </c>
    </row>
    <row r="108" spans="2:4" ht="12.75">
      <c r="B108" s="1"/>
      <c r="C108" s="2">
        <v>2.5</v>
      </c>
      <c r="D108" s="1" t="s">
        <v>107</v>
      </c>
    </row>
    <row r="109" spans="2:4" ht="12.75">
      <c r="B109" s="1"/>
      <c r="C109" s="2">
        <v>3.5</v>
      </c>
      <c r="D109" s="1" t="s">
        <v>136</v>
      </c>
    </row>
    <row r="110" spans="2:4" ht="12.75">
      <c r="B110" s="1"/>
      <c r="C110" s="2">
        <v>3.3</v>
      </c>
      <c r="D110" s="1" t="s">
        <v>137</v>
      </c>
    </row>
    <row r="111" spans="2:4" ht="12.75">
      <c r="B111" s="1"/>
      <c r="C111" s="2">
        <v>2.1</v>
      </c>
      <c r="D111" s="1" t="s">
        <v>108</v>
      </c>
    </row>
    <row r="112" spans="2:4" ht="12.75">
      <c r="B112" s="1"/>
      <c r="C112" s="2">
        <v>2</v>
      </c>
      <c r="D112" s="1" t="s">
        <v>109</v>
      </c>
    </row>
    <row r="113" spans="2:4" ht="12.75">
      <c r="B113" s="1"/>
      <c r="C113" s="2">
        <v>1.9</v>
      </c>
      <c r="D113" s="1" t="s">
        <v>110</v>
      </c>
    </row>
    <row r="114" spans="2:4" ht="12.75">
      <c r="B114" s="1"/>
      <c r="C114" s="2">
        <v>2.3</v>
      </c>
      <c r="D114" s="1" t="s">
        <v>111</v>
      </c>
    </row>
    <row r="115" spans="2:4" ht="12.75">
      <c r="B115" s="1"/>
      <c r="C115" s="2">
        <v>1.9</v>
      </c>
      <c r="D115" s="1" t="s">
        <v>112</v>
      </c>
    </row>
    <row r="116" spans="2:4" ht="12.75">
      <c r="B116" s="1"/>
      <c r="C116" s="2">
        <v>2.1</v>
      </c>
      <c r="D116" s="1" t="s">
        <v>113</v>
      </c>
    </row>
    <row r="117" spans="2:4" ht="12.75">
      <c r="B117" s="1"/>
      <c r="C117" s="2">
        <v>2.5</v>
      </c>
      <c r="D117" s="1" t="s">
        <v>114</v>
      </c>
    </row>
    <row r="118" spans="2:4" ht="12.75">
      <c r="B118" s="1"/>
      <c r="C118" s="2">
        <v>2.9</v>
      </c>
      <c r="D118" s="1" t="s">
        <v>115</v>
      </c>
    </row>
    <row r="119" spans="2:4" ht="12.75">
      <c r="B119" s="1"/>
      <c r="C119" s="2">
        <v>2.1</v>
      </c>
      <c r="D119" s="1" t="s">
        <v>116</v>
      </c>
    </row>
    <row r="120" spans="2:4" ht="12.75">
      <c r="B120" s="1"/>
      <c r="C120" s="2">
        <v>2.5</v>
      </c>
      <c r="D120" s="1" t="s">
        <v>117</v>
      </c>
    </row>
    <row r="121" spans="2:4" ht="12.75">
      <c r="B121" s="1"/>
      <c r="C121" s="2">
        <v>2.9</v>
      </c>
      <c r="D121" s="1" t="s">
        <v>118</v>
      </c>
    </row>
    <row r="122" spans="2:4" ht="12.75">
      <c r="B122" s="1"/>
      <c r="C122" s="2">
        <v>3.3</v>
      </c>
      <c r="D122" s="1" t="s">
        <v>119</v>
      </c>
    </row>
    <row r="123" spans="2:4" ht="12.75">
      <c r="B123" s="1"/>
      <c r="C123" s="2">
        <v>3.7</v>
      </c>
      <c r="D123" s="1" t="s">
        <v>120</v>
      </c>
    </row>
    <row r="124" spans="2:4" ht="12.75">
      <c r="B124" s="1"/>
      <c r="C124" s="2">
        <v>2.7</v>
      </c>
      <c r="D124" s="1" t="s">
        <v>121</v>
      </c>
    </row>
    <row r="125" spans="2:4" ht="12.75">
      <c r="B125" s="1"/>
      <c r="C125" s="2">
        <v>2.5</v>
      </c>
      <c r="D125" s="1" t="s">
        <v>122</v>
      </c>
    </row>
    <row r="126" spans="2:4" ht="12.75">
      <c r="B126" s="1"/>
      <c r="C126" s="2">
        <v>3.5</v>
      </c>
      <c r="D126" s="1" t="s">
        <v>123</v>
      </c>
    </row>
    <row r="127" spans="2:4" ht="12.75">
      <c r="B127" s="1"/>
      <c r="C127" s="2">
        <v>3.3</v>
      </c>
      <c r="D127" s="1" t="s">
        <v>124</v>
      </c>
    </row>
    <row r="128" spans="3:4" ht="12.75">
      <c r="C128" s="2">
        <v>3.4</v>
      </c>
      <c r="D128" s="1" t="s">
        <v>125</v>
      </c>
    </row>
    <row r="129" spans="3:4" ht="12.75">
      <c r="C129" s="2">
        <v>3.1</v>
      </c>
      <c r="D129" s="1" t="s"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29"/>
  <sheetViews>
    <sheetView zoomScale="90" zoomScaleNormal="90" zoomScalePageLayoutView="0" workbookViewId="0" topLeftCell="A1">
      <selection activeCell="D40" sqref="D40"/>
    </sheetView>
  </sheetViews>
  <sheetFormatPr defaultColWidth="8.00390625" defaultRowHeight="12.75" outlineLevelRow="1"/>
  <cols>
    <col min="1" max="1" width="6.421875" style="16" customWidth="1"/>
    <col min="2" max="2" width="5.00390625" style="9" customWidth="1"/>
    <col min="3" max="3" width="6.57421875" style="9" customWidth="1"/>
    <col min="4" max="4" width="4.7109375" style="9" customWidth="1"/>
    <col min="5" max="5" width="6.57421875" style="9" customWidth="1"/>
    <col min="6" max="6" width="4.7109375" style="9" customWidth="1"/>
    <col min="7" max="7" width="6.57421875" style="9" customWidth="1"/>
    <col min="8" max="8" width="4.7109375" style="9" customWidth="1"/>
    <col min="9" max="9" width="6.57421875" style="9" customWidth="1"/>
    <col min="10" max="10" width="4.7109375" style="9" customWidth="1"/>
    <col min="11" max="11" width="11.7109375" style="9" customWidth="1"/>
    <col min="12" max="12" width="4.7109375" style="9" customWidth="1"/>
    <col min="13" max="13" width="6.57421875" style="9" customWidth="1"/>
    <col min="14" max="14" width="4.7109375" style="9" customWidth="1"/>
    <col min="15" max="15" width="9.00390625" style="15" customWidth="1"/>
    <col min="16" max="16" width="11.7109375" style="7" customWidth="1"/>
    <col min="17" max="16384" width="8.00390625" style="7" customWidth="1"/>
  </cols>
  <sheetData>
    <row r="1" spans="1:16" ht="15">
      <c r="A1" s="3"/>
      <c r="O1" s="8"/>
      <c r="P1" s="10"/>
    </row>
    <row r="2" spans="1:16" ht="14.25">
      <c r="A2" s="9"/>
      <c r="C2" s="9" t="s">
        <v>142</v>
      </c>
      <c r="O2" s="8"/>
      <c r="P2" s="10"/>
    </row>
    <row r="3" spans="3:7" s="9" customFormat="1" ht="14.25">
      <c r="C3" s="9" t="s">
        <v>139</v>
      </c>
      <c r="G3" s="9" t="s">
        <v>141</v>
      </c>
    </row>
    <row r="4" s="9" customFormat="1" ht="14.25">
      <c r="C4" s="9" t="s">
        <v>143</v>
      </c>
    </row>
    <row r="5" s="9" customFormat="1" ht="14.25"/>
    <row r="6" spans="2:12" s="9" customFormat="1" ht="15">
      <c r="B6" s="11">
        <v>1</v>
      </c>
      <c r="C6" s="12" t="s">
        <v>145</v>
      </c>
      <c r="L6" s="9" t="s">
        <v>146</v>
      </c>
    </row>
    <row r="7" spans="2:12" s="9" customFormat="1" ht="15">
      <c r="B7" s="11"/>
      <c r="C7" s="12" t="s">
        <v>147</v>
      </c>
      <c r="L7" s="9" t="s">
        <v>148</v>
      </c>
    </row>
    <row r="8" spans="3:14" s="9" customFormat="1" ht="15">
      <c r="C8" s="13" t="s">
        <v>21</v>
      </c>
      <c r="D8" s="14">
        <v>2</v>
      </c>
      <c r="E8" s="13" t="s">
        <v>39</v>
      </c>
      <c r="F8" s="14">
        <v>2</v>
      </c>
      <c r="G8" s="13" t="s">
        <v>13</v>
      </c>
      <c r="H8" s="14">
        <f ca="1">INDIRECT(CONCATENATE("КЭТ3!","C",TEXT(MATCH(G8,КЭТ3!$D$1:$D$282,0),0)))</f>
        <v>2.4</v>
      </c>
      <c r="I8" s="13" t="s">
        <v>102</v>
      </c>
      <c r="J8" s="14">
        <f ca="1">INDIRECT(CONCATENATE("КЭТ3!","C",TEXT(MATCH(I8,КЭТ3!$D$1:$D$282,0),0)))</f>
        <v>2.4</v>
      </c>
      <c r="K8" s="13" t="s">
        <v>68</v>
      </c>
      <c r="L8" s="14">
        <f ca="1">INDIRECT(CONCATENATE("КЭТ3!","C",TEXT(MATCH(K8,КЭТ3!$D$1:$D$282,0),0)))</f>
        <v>2.7</v>
      </c>
      <c r="M8" s="13"/>
      <c r="N8" s="14"/>
    </row>
    <row r="9" ht="14.25" hidden="1" outlineLevel="1">
      <c r="A9" s="9">
        <v>1</v>
      </c>
    </row>
    <row r="10" ht="14.25" hidden="1" outlineLevel="1">
      <c r="A10" s="9">
        <v>2</v>
      </c>
    </row>
    <row r="11" ht="14.25" hidden="1" outlineLevel="1">
      <c r="A11" s="9">
        <v>3</v>
      </c>
    </row>
    <row r="12" ht="14.25" hidden="1" outlineLevel="1">
      <c r="A12" s="9">
        <v>4</v>
      </c>
    </row>
    <row r="13" ht="14.25" hidden="1" outlineLevel="1">
      <c r="A13" s="9">
        <v>5</v>
      </c>
    </row>
    <row r="14" spans="2:12" s="9" customFormat="1" ht="15" collapsed="1">
      <c r="B14" s="11">
        <v>2</v>
      </c>
      <c r="C14" s="12" t="s">
        <v>149</v>
      </c>
      <c r="L14" s="9" t="s">
        <v>146</v>
      </c>
    </row>
    <row r="15" spans="2:12" s="9" customFormat="1" ht="15">
      <c r="B15" s="11"/>
      <c r="C15" s="12" t="s">
        <v>150</v>
      </c>
      <c r="L15" s="9" t="s">
        <v>151</v>
      </c>
    </row>
    <row r="16" spans="3:14" s="9" customFormat="1" ht="15">
      <c r="C16" s="13" t="s">
        <v>7</v>
      </c>
      <c r="D16" s="14">
        <v>2</v>
      </c>
      <c r="E16" s="13" t="s">
        <v>39</v>
      </c>
      <c r="F16" s="14">
        <v>2</v>
      </c>
      <c r="G16" s="13" t="s">
        <v>68</v>
      </c>
      <c r="H16" s="14">
        <f ca="1">INDIRECT(CONCATENATE("КЭТ3!","C",TEXT(MATCH(G16,КЭТ3!$D$1:$D$282,0),0)))</f>
        <v>2.7</v>
      </c>
      <c r="I16" s="13" t="s">
        <v>33</v>
      </c>
      <c r="J16" s="14">
        <f ca="1">INDIRECT(CONCATENATE("КЭТ3!","C",TEXT(MATCH(I16,КЭТ3!$D$1:$D$282,0),0)))</f>
        <v>2.8</v>
      </c>
      <c r="K16" s="13" t="s">
        <v>103</v>
      </c>
      <c r="L16" s="14">
        <f ca="1">INDIRECT(CONCATENATE("КЭТ3!","C",TEXT(MATCH(K16,КЭТ3!$D$1:$D$282,0),0)))</f>
        <v>2.8</v>
      </c>
      <c r="M16" s="13"/>
      <c r="N16" s="14"/>
    </row>
    <row r="17" ht="14.25" hidden="1" outlineLevel="1">
      <c r="A17" s="9">
        <v>1</v>
      </c>
    </row>
    <row r="18" ht="14.25" hidden="1" outlineLevel="1">
      <c r="A18" s="9">
        <v>2</v>
      </c>
    </row>
    <row r="19" ht="14.25" hidden="1" outlineLevel="1">
      <c r="A19" s="9">
        <v>3</v>
      </c>
    </row>
    <row r="20" ht="14.25" hidden="1" outlineLevel="1">
      <c r="A20" s="9">
        <v>4</v>
      </c>
    </row>
    <row r="21" ht="14.25" hidden="1" outlineLevel="1">
      <c r="A21" s="9">
        <v>5</v>
      </c>
    </row>
    <row r="22" spans="2:12" s="9" customFormat="1" ht="15" collapsed="1">
      <c r="B22" s="11">
        <v>3</v>
      </c>
      <c r="C22" s="12" t="s">
        <v>152</v>
      </c>
      <c r="L22" s="9" t="s">
        <v>153</v>
      </c>
    </row>
    <row r="23" spans="2:12" s="9" customFormat="1" ht="15">
      <c r="B23" s="11"/>
      <c r="C23" s="12" t="s">
        <v>154</v>
      </c>
      <c r="L23" s="9" t="s">
        <v>153</v>
      </c>
    </row>
    <row r="24" spans="3:14" s="9" customFormat="1" ht="15">
      <c r="C24" s="13" t="s">
        <v>1</v>
      </c>
      <c r="D24" s="14">
        <v>2</v>
      </c>
      <c r="E24" s="13" t="s">
        <v>39</v>
      </c>
      <c r="F24" s="14">
        <v>2</v>
      </c>
      <c r="G24" s="13" t="s">
        <v>27</v>
      </c>
      <c r="H24" s="14">
        <f ca="1">INDIRECT(CONCATENATE("КЭТ3!","C",TEXT(MATCH(G24,КЭТ3!$D$1:$D$282,0),0)))</f>
        <v>2.2</v>
      </c>
      <c r="I24" s="13" t="s">
        <v>63</v>
      </c>
      <c r="J24" s="14">
        <f ca="1">INDIRECT(CONCATENATE("КЭТ3!","C",TEXT(MATCH(I24,КЭТ3!$D$1:$D$282,0),0)))</f>
        <v>2.1</v>
      </c>
      <c r="K24" s="13" t="s">
        <v>80</v>
      </c>
      <c r="L24" s="14">
        <f ca="1">INDIRECT(CONCATENATE("КЭТ3!","C",TEXT(MATCH(K24,КЭТ3!$D$1:$D$282,0),0)))</f>
        <v>2.1</v>
      </c>
      <c r="M24" s="13"/>
      <c r="N24" s="14"/>
    </row>
    <row r="25" ht="14.25" hidden="1" outlineLevel="1">
      <c r="A25" s="9">
        <v>1</v>
      </c>
    </row>
    <row r="26" ht="14.25" hidden="1" outlineLevel="1">
      <c r="A26" s="9">
        <v>2</v>
      </c>
    </row>
    <row r="27" ht="14.25" hidden="1" outlineLevel="1">
      <c r="A27" s="9">
        <v>3</v>
      </c>
    </row>
    <row r="28" ht="14.25" hidden="1" outlineLevel="1">
      <c r="A28" s="9">
        <v>4</v>
      </c>
    </row>
    <row r="29" ht="14.25" hidden="1" outlineLevel="1">
      <c r="A29" s="9">
        <v>5</v>
      </c>
    </row>
    <row r="30" ht="14.25" collapsed="1"/>
  </sheetData>
  <sheetProtection/>
  <printOptions/>
  <pageMargins left="0.27" right="0" top="0.86" bottom="0.34" header="0.1968503937007874" footer="0.31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tabSelected="1" zoomScale="90" zoomScaleNormal="90" zoomScalePageLayoutView="0" workbookViewId="0" topLeftCell="A4">
      <selection activeCell="F31" sqref="F31"/>
    </sheetView>
  </sheetViews>
  <sheetFormatPr defaultColWidth="8.00390625" defaultRowHeight="12.75" outlineLevelRow="1"/>
  <cols>
    <col min="1" max="1" width="6.28125" style="16" customWidth="1"/>
    <col min="2" max="2" width="3.28125" style="16" customWidth="1"/>
    <col min="3" max="3" width="1.7109375" style="7" customWidth="1"/>
    <col min="4" max="4" width="7.00390625" style="3" customWidth="1"/>
    <col min="5" max="5" width="5.57421875" style="3" customWidth="1"/>
    <col min="6" max="6" width="4.7109375" style="7" customWidth="1"/>
    <col min="7" max="10" width="4.7109375" style="53" customWidth="1"/>
    <col min="11" max="11" width="6.421875" style="7" customWidth="1"/>
    <col min="12" max="12" width="10.140625" style="7" customWidth="1"/>
    <col min="13" max="13" width="8.8515625" style="7" customWidth="1"/>
    <col min="14" max="14" width="6.140625" style="7" customWidth="1"/>
    <col min="15" max="15" width="11.140625" style="7" customWidth="1"/>
    <col min="16" max="16" width="9.00390625" style="15" customWidth="1"/>
    <col min="17" max="16384" width="8.00390625" style="7" customWidth="1"/>
  </cols>
  <sheetData>
    <row r="1" spans="1:16" ht="15">
      <c r="A1" s="3"/>
      <c r="B1" s="3"/>
      <c r="C1" s="5"/>
      <c r="D1" s="4"/>
      <c r="E1" s="4"/>
      <c r="F1" s="4"/>
      <c r="G1" s="5"/>
      <c r="H1" s="5"/>
      <c r="I1" s="5"/>
      <c r="J1" s="17"/>
      <c r="K1" s="5"/>
      <c r="L1" s="5"/>
      <c r="M1" s="5"/>
      <c r="N1" s="8"/>
      <c r="O1" s="18"/>
      <c r="P1" s="8"/>
    </row>
    <row r="2" spans="1:16" ht="15">
      <c r="A2" s="9"/>
      <c r="B2" s="9"/>
      <c r="C2" s="19" t="str">
        <f>'СТАРТ+'!C2</f>
        <v>Чемпионат Пензенской области 20 - 22 января 2011 года</v>
      </c>
      <c r="D2" s="20"/>
      <c r="E2" s="9"/>
      <c r="F2" s="9"/>
      <c r="G2" s="9"/>
      <c r="H2" s="9"/>
      <c r="I2" s="9"/>
      <c r="J2" s="9"/>
      <c r="K2" s="5"/>
      <c r="L2" s="5"/>
      <c r="M2" s="5"/>
      <c r="N2" s="8"/>
      <c r="O2" s="18"/>
      <c r="P2" s="8"/>
    </row>
    <row r="3" spans="1:16" ht="15">
      <c r="A3" s="21"/>
      <c r="B3" s="21"/>
      <c r="C3" s="4" t="str">
        <f>'СТАРТ+'!C4</f>
        <v>Трамплин 3 метра синхронные прыжки старшие ЖЕНЩИНЫ</v>
      </c>
      <c r="D3" s="7"/>
      <c r="F3" s="4"/>
      <c r="G3" s="4"/>
      <c r="H3" s="4"/>
      <c r="I3" s="4"/>
      <c r="J3" s="4"/>
      <c r="K3" s="5"/>
      <c r="L3" s="5"/>
      <c r="M3" s="5"/>
      <c r="N3" s="8"/>
      <c r="O3" s="18"/>
      <c r="P3" s="8"/>
    </row>
    <row r="4" spans="1:16" ht="15">
      <c r="A4" s="21"/>
      <c r="B4" s="21"/>
      <c r="D4" s="4"/>
      <c r="E4" s="4"/>
      <c r="F4" s="4"/>
      <c r="G4" s="4"/>
      <c r="H4" s="4"/>
      <c r="I4" s="4"/>
      <c r="J4" s="4"/>
      <c r="K4" s="5"/>
      <c r="L4" s="5"/>
      <c r="M4" s="5"/>
      <c r="N4" s="8"/>
      <c r="O4" s="18"/>
      <c r="P4" s="8"/>
    </row>
    <row r="5" spans="1:16" ht="12.75" customHeight="1">
      <c r="A5" s="22"/>
      <c r="B5" s="22"/>
      <c r="C5" s="23"/>
      <c r="D5" s="24"/>
      <c r="E5" s="23"/>
      <c r="F5" s="66" t="s">
        <v>127</v>
      </c>
      <c r="G5" s="67"/>
      <c r="H5" s="67"/>
      <c r="I5" s="67"/>
      <c r="J5" s="67"/>
      <c r="K5" s="23"/>
      <c r="L5" s="23"/>
      <c r="M5" s="25"/>
      <c r="N5" s="26"/>
      <c r="O5" s="27" t="s">
        <v>128</v>
      </c>
      <c r="P5" s="28"/>
    </row>
    <row r="6" spans="1:16" ht="15.75" thickBot="1">
      <c r="A6" s="29" t="s">
        <v>129</v>
      </c>
      <c r="B6" s="29"/>
      <c r="C6" s="30" t="s">
        <v>130</v>
      </c>
      <c r="D6" s="31" t="s">
        <v>131</v>
      </c>
      <c r="E6" s="32" t="s">
        <v>132</v>
      </c>
      <c r="F6" s="33">
        <v>1</v>
      </c>
      <c r="G6" s="34">
        <v>2</v>
      </c>
      <c r="H6" s="33">
        <v>3</v>
      </c>
      <c r="I6" s="34">
        <v>4</v>
      </c>
      <c r="J6" s="34">
        <v>5</v>
      </c>
      <c r="K6" s="34"/>
      <c r="L6" s="35"/>
      <c r="M6" s="36" t="s">
        <v>140</v>
      </c>
      <c r="N6" s="37" t="s">
        <v>138</v>
      </c>
      <c r="O6" s="38" t="s">
        <v>133</v>
      </c>
      <c r="P6" s="39" t="s">
        <v>134</v>
      </c>
    </row>
    <row r="7" spans="1:16" ht="15">
      <c r="A7" s="40"/>
      <c r="B7" s="40"/>
      <c r="C7" s="41"/>
      <c r="D7" s="42"/>
      <c r="E7" s="43"/>
      <c r="F7" s="44"/>
      <c r="G7" s="44"/>
      <c r="H7" s="44"/>
      <c r="I7" s="44"/>
      <c r="J7" s="44"/>
      <c r="K7" s="44"/>
      <c r="L7" s="45"/>
      <c r="M7" s="46">
        <v>9999</v>
      </c>
      <c r="N7" s="47"/>
      <c r="O7" s="48"/>
      <c r="P7" s="49"/>
    </row>
    <row r="8" spans="1:16" s="3" customFormat="1" ht="15">
      <c r="A8" s="50">
        <v>1</v>
      </c>
      <c r="B8" s="51">
        <f>'СТАРТ+'!B14</f>
        <v>2</v>
      </c>
      <c r="C8" s="52" t="str">
        <f>'СТАРТ+'!C14</f>
        <v>Тонникова Ирина, 1996, МС, Пенза, ПОСДЮСШОР, ШВСМ</v>
      </c>
      <c r="D8" s="50"/>
      <c r="E8" s="50"/>
      <c r="F8" s="52"/>
      <c r="G8" s="52"/>
      <c r="H8" s="52"/>
      <c r="I8" s="52"/>
      <c r="J8" s="53"/>
      <c r="K8" s="52"/>
      <c r="L8" s="50"/>
      <c r="M8" s="6">
        <f>SUM(L15)</f>
        <v>268.59000000000003</v>
      </c>
      <c r="N8" s="6"/>
      <c r="O8" s="50"/>
      <c r="P8" s="54" t="str">
        <f>'СТАРТ+'!L14</f>
        <v>Лукаш Т.Г., Кулемин О.В.</v>
      </c>
    </row>
    <row r="9" spans="1:16" s="3" customFormat="1" ht="15">
      <c r="A9" s="50"/>
      <c r="B9" s="50"/>
      <c r="C9" s="52" t="str">
        <f>'СТАРТ+'!C15</f>
        <v>Кулемина Ольга  1996, МС, Пенза, ПОСДЮСШОР, ШВСМ</v>
      </c>
      <c r="D9" s="50"/>
      <c r="E9" s="50"/>
      <c r="F9" s="52"/>
      <c r="G9" s="52"/>
      <c r="H9" s="52"/>
      <c r="I9" s="52"/>
      <c r="J9" s="53"/>
      <c r="K9" s="52"/>
      <c r="L9" s="50"/>
      <c r="M9" s="55">
        <f aca="true" t="shared" si="0" ref="M9:M15">M8</f>
        <v>268.59000000000003</v>
      </c>
      <c r="N9" s="55"/>
      <c r="O9" s="16"/>
      <c r="P9" s="54" t="str">
        <f>'СТАРТ+'!L15</f>
        <v>Кулемин О.В., Лукаш Т.Г.</v>
      </c>
    </row>
    <row r="10" spans="3:15" ht="15" outlineLevel="1">
      <c r="C10" s="53"/>
      <c r="D10" s="50" t="str">
        <f>'СТАРТ+'!C16</f>
        <v>103В</v>
      </c>
      <c r="E10" s="14">
        <f>'СТАРТ+'!D16</f>
        <v>2</v>
      </c>
      <c r="F10" s="56">
        <v>7</v>
      </c>
      <c r="G10" s="56">
        <v>7</v>
      </c>
      <c r="H10" s="56">
        <v>7.5</v>
      </c>
      <c r="I10" s="56">
        <v>7.5</v>
      </c>
      <c r="J10" s="56">
        <v>8.5</v>
      </c>
      <c r="K10" s="57">
        <f>(SUM(F10:J10))</f>
        <v>37.5</v>
      </c>
      <c r="L10" s="58">
        <f>PRODUCT(K10/5*3*E10)</f>
        <v>45</v>
      </c>
      <c r="M10" s="55">
        <f t="shared" si="0"/>
        <v>268.59000000000003</v>
      </c>
      <c r="N10" s="55"/>
      <c r="O10" s="16"/>
    </row>
    <row r="11" spans="3:15" ht="15" outlineLevel="1">
      <c r="C11" s="53"/>
      <c r="D11" s="50" t="str">
        <f>'СТАРТ+'!E16</f>
        <v>301В</v>
      </c>
      <c r="E11" s="14">
        <f>'СТАРТ+'!F16</f>
        <v>2</v>
      </c>
      <c r="F11" s="56">
        <v>6</v>
      </c>
      <c r="G11" s="56">
        <v>5.5</v>
      </c>
      <c r="H11" s="56">
        <v>7</v>
      </c>
      <c r="I11" s="56">
        <v>7.5</v>
      </c>
      <c r="J11" s="56">
        <v>7.5</v>
      </c>
      <c r="K11" s="57">
        <f>(SUM(F11:J11))</f>
        <v>33.5</v>
      </c>
      <c r="L11" s="58">
        <f>PRODUCT(K11/5*3*E11)</f>
        <v>40.2</v>
      </c>
      <c r="M11" s="55">
        <f t="shared" si="0"/>
        <v>268.59000000000003</v>
      </c>
      <c r="N11" s="55"/>
      <c r="O11" s="16"/>
    </row>
    <row r="12" spans="3:15" ht="15" outlineLevel="1">
      <c r="C12" s="53"/>
      <c r="D12" s="50" t="str">
        <f>'СТАРТ+'!G16</f>
        <v>405С</v>
      </c>
      <c r="E12" s="14">
        <f>'СТАРТ+'!H16</f>
        <v>2.7</v>
      </c>
      <c r="F12" s="56">
        <v>7.5</v>
      </c>
      <c r="G12" s="56">
        <v>6.5</v>
      </c>
      <c r="H12" s="56">
        <v>7.5</v>
      </c>
      <c r="I12" s="56">
        <v>8</v>
      </c>
      <c r="J12" s="56">
        <v>8</v>
      </c>
      <c r="K12" s="57">
        <f>(SUM(F12:J12))</f>
        <v>37.5</v>
      </c>
      <c r="L12" s="58">
        <f>PRODUCT(K12/5*3*E12)</f>
        <v>60.75000000000001</v>
      </c>
      <c r="M12" s="55">
        <f t="shared" si="0"/>
        <v>268.59000000000003</v>
      </c>
      <c r="N12" s="55"/>
      <c r="O12" s="16"/>
    </row>
    <row r="13" spans="3:15" ht="15" outlineLevel="1">
      <c r="C13" s="53"/>
      <c r="D13" s="50" t="str">
        <f>'СТАРТ+'!I16</f>
        <v>205С</v>
      </c>
      <c r="E13" s="14">
        <f>'СТАРТ+'!J16</f>
        <v>2.8</v>
      </c>
      <c r="F13" s="56">
        <v>7</v>
      </c>
      <c r="G13" s="56">
        <v>7.5</v>
      </c>
      <c r="H13" s="56">
        <v>8.5</v>
      </c>
      <c r="I13" s="56">
        <v>8</v>
      </c>
      <c r="J13" s="56">
        <v>8</v>
      </c>
      <c r="K13" s="57">
        <f>(SUM(F13:J13))</f>
        <v>39</v>
      </c>
      <c r="L13" s="58">
        <f>PRODUCT(K13/5*3*E13)</f>
        <v>65.52</v>
      </c>
      <c r="M13" s="55">
        <f t="shared" si="0"/>
        <v>268.59000000000003</v>
      </c>
      <c r="N13" s="55"/>
      <c r="O13" s="16"/>
    </row>
    <row r="14" spans="3:15" ht="15" outlineLevel="1">
      <c r="C14" s="59"/>
      <c r="D14" s="50" t="str">
        <f>'СТАРТ+'!K16</f>
        <v>5235Д</v>
      </c>
      <c r="E14" s="14">
        <f>'СТАРТ+'!L16</f>
        <v>2.8</v>
      </c>
      <c r="F14" s="56">
        <v>6</v>
      </c>
      <c r="G14" s="56">
        <v>5.5</v>
      </c>
      <c r="H14" s="56">
        <v>7</v>
      </c>
      <c r="I14" s="56">
        <v>7.5</v>
      </c>
      <c r="J14" s="56">
        <v>8</v>
      </c>
      <c r="K14" s="57">
        <f>(SUM(F14:J14))</f>
        <v>34</v>
      </c>
      <c r="L14" s="58">
        <f>PRODUCT(K14/5*3*E14)</f>
        <v>57.11999999999999</v>
      </c>
      <c r="M14" s="55">
        <f t="shared" si="0"/>
        <v>268.59000000000003</v>
      </c>
      <c r="N14" s="55"/>
      <c r="O14" s="16"/>
    </row>
    <row r="15" spans="4:15" ht="15" outlineLevel="1">
      <c r="D15" s="50" t="s">
        <v>135</v>
      </c>
      <c r="E15" s="60">
        <f>SUM(E10:E14)</f>
        <v>12.3</v>
      </c>
      <c r="F15" s="61"/>
      <c r="G15" s="61"/>
      <c r="H15" s="61"/>
      <c r="I15" s="61"/>
      <c r="J15" s="62"/>
      <c r="K15" s="63"/>
      <c r="L15" s="64">
        <f>SUM(L10:L14)</f>
        <v>268.59000000000003</v>
      </c>
      <c r="M15" s="55">
        <f t="shared" si="0"/>
        <v>268.59000000000003</v>
      </c>
      <c r="N15" s="55"/>
      <c r="O15" s="16"/>
    </row>
    <row r="16" spans="1:16" s="3" customFormat="1" ht="15">
      <c r="A16" s="50">
        <v>2</v>
      </c>
      <c r="B16" s="51">
        <f>'СТАРТ+'!B6</f>
        <v>1</v>
      </c>
      <c r="C16" s="52" t="str">
        <f>'СТАРТ+'!C6</f>
        <v>Воеводина Ирина, 1997, МС, Пенза, ПОСДЮСШОР</v>
      </c>
      <c r="D16" s="50"/>
      <c r="E16" s="50"/>
      <c r="F16" s="52"/>
      <c r="G16" s="52"/>
      <c r="H16" s="52"/>
      <c r="I16" s="52"/>
      <c r="J16" s="53"/>
      <c r="K16" s="52"/>
      <c r="L16" s="50"/>
      <c r="M16" s="6">
        <f>SUM(L23)</f>
        <v>231.74999999999997</v>
      </c>
      <c r="N16" s="6"/>
      <c r="O16" s="50"/>
      <c r="P16" s="54" t="str">
        <f>'СТАРТ+'!L6</f>
        <v>Лукаш Т.Г., Кулемин О.В.</v>
      </c>
    </row>
    <row r="17" spans="1:16" s="3" customFormat="1" ht="15">
      <c r="A17" s="50"/>
      <c r="B17" s="50"/>
      <c r="C17" s="52" t="str">
        <f>'СТАРТ+'!C7</f>
        <v>Хасянова Дания, 1997, МС, Пенза, ПОСДЮСШОР</v>
      </c>
      <c r="D17" s="50"/>
      <c r="E17" s="50"/>
      <c r="F17" s="52"/>
      <c r="G17" s="52"/>
      <c r="H17" s="52"/>
      <c r="I17" s="52"/>
      <c r="J17" s="53"/>
      <c r="K17" s="52"/>
      <c r="L17" s="50"/>
      <c r="M17" s="55">
        <f aca="true" t="shared" si="1" ref="M17:M23">M16</f>
        <v>231.74999999999997</v>
      </c>
      <c r="N17" s="55"/>
      <c r="O17" s="16"/>
      <c r="P17" s="54" t="str">
        <f>'СТАРТ+'!L7</f>
        <v>Коряк Т.А.</v>
      </c>
    </row>
    <row r="18" spans="3:15" ht="15" outlineLevel="1">
      <c r="C18" s="53"/>
      <c r="D18" s="50" t="str">
        <f>'СТАРТ+'!C8</f>
        <v>201В</v>
      </c>
      <c r="E18" s="14">
        <f>'СТАРТ+'!D8</f>
        <v>2</v>
      </c>
      <c r="F18" s="56">
        <v>6.5</v>
      </c>
      <c r="G18" s="56">
        <v>7</v>
      </c>
      <c r="H18" s="56">
        <v>8</v>
      </c>
      <c r="I18" s="56">
        <v>7.5</v>
      </c>
      <c r="J18" s="56">
        <v>7.5</v>
      </c>
      <c r="K18" s="57">
        <f>(SUM(F18:J18))</f>
        <v>36.5</v>
      </c>
      <c r="L18" s="58">
        <f>PRODUCT(K18/5*3*E18)</f>
        <v>43.8</v>
      </c>
      <c r="M18" s="55">
        <f t="shared" si="1"/>
        <v>231.74999999999997</v>
      </c>
      <c r="N18" s="55"/>
      <c r="O18" s="16"/>
    </row>
    <row r="19" spans="3:15" ht="15" outlineLevel="1">
      <c r="C19" s="53"/>
      <c r="D19" s="50" t="str">
        <f>'СТАРТ+'!E8</f>
        <v>301В</v>
      </c>
      <c r="E19" s="14">
        <f>'СТАРТ+'!F8</f>
        <v>2</v>
      </c>
      <c r="F19" s="56">
        <v>6</v>
      </c>
      <c r="G19" s="56">
        <v>7</v>
      </c>
      <c r="H19" s="56">
        <v>7.5</v>
      </c>
      <c r="I19" s="56">
        <v>7.5</v>
      </c>
      <c r="J19" s="56">
        <v>7.5</v>
      </c>
      <c r="K19" s="57">
        <f>(SUM(F19:J19))</f>
        <v>35.5</v>
      </c>
      <c r="L19" s="58">
        <f>PRODUCT(K19/5*3*E19)</f>
        <v>42.599999999999994</v>
      </c>
      <c r="M19" s="55">
        <f t="shared" si="1"/>
        <v>231.74999999999997</v>
      </c>
      <c r="N19" s="55"/>
      <c r="O19" s="16"/>
    </row>
    <row r="20" spans="3:15" ht="15" outlineLevel="1">
      <c r="C20" s="53"/>
      <c r="D20" s="50" t="str">
        <f>'СТАРТ+'!G8</f>
        <v>105В</v>
      </c>
      <c r="E20" s="14">
        <f>'СТАРТ+'!H8</f>
        <v>2.4</v>
      </c>
      <c r="F20" s="56">
        <v>5</v>
      </c>
      <c r="G20" s="56">
        <v>5.5</v>
      </c>
      <c r="H20" s="56">
        <v>7</v>
      </c>
      <c r="I20" s="56">
        <v>7</v>
      </c>
      <c r="J20" s="56">
        <v>7</v>
      </c>
      <c r="K20" s="57">
        <f>(SUM(F20:J20))</f>
        <v>31.5</v>
      </c>
      <c r="L20" s="58">
        <f>PRODUCT(K20/5*3*E20)</f>
        <v>45.35999999999999</v>
      </c>
      <c r="M20" s="55">
        <f t="shared" si="1"/>
        <v>231.74999999999997</v>
      </c>
      <c r="N20" s="55"/>
      <c r="O20" s="16"/>
    </row>
    <row r="21" spans="3:15" ht="15" outlineLevel="1">
      <c r="C21" s="53"/>
      <c r="D21" s="50" t="str">
        <f>'СТАРТ+'!I8</f>
        <v>5233Д</v>
      </c>
      <c r="E21" s="14">
        <f>'СТАРТ+'!J8</f>
        <v>2.4</v>
      </c>
      <c r="F21" s="56">
        <v>5.5</v>
      </c>
      <c r="G21" s="56">
        <v>6.5</v>
      </c>
      <c r="H21" s="56">
        <v>7</v>
      </c>
      <c r="I21" s="56">
        <v>7.5</v>
      </c>
      <c r="J21" s="56">
        <v>7.5</v>
      </c>
      <c r="K21" s="57">
        <f>(SUM(F21:J21))</f>
        <v>34</v>
      </c>
      <c r="L21" s="58">
        <f>PRODUCT(K21/5*3*E21)</f>
        <v>48.959999999999994</v>
      </c>
      <c r="M21" s="55">
        <f t="shared" si="1"/>
        <v>231.74999999999997</v>
      </c>
      <c r="N21" s="55"/>
      <c r="O21" s="16"/>
    </row>
    <row r="22" spans="3:15" ht="15" outlineLevel="1">
      <c r="C22" s="59"/>
      <c r="D22" s="50" t="str">
        <f>'СТАРТ+'!K8</f>
        <v>405С</v>
      </c>
      <c r="E22" s="14">
        <f>'СТАРТ+'!L8</f>
        <v>2.7</v>
      </c>
      <c r="F22" s="56">
        <v>5</v>
      </c>
      <c r="G22" s="56">
        <v>6</v>
      </c>
      <c r="H22" s="56">
        <v>7</v>
      </c>
      <c r="I22" s="56">
        <v>7</v>
      </c>
      <c r="J22" s="56">
        <v>6.5</v>
      </c>
      <c r="K22" s="57">
        <f>(SUM(F22:J22))</f>
        <v>31.5</v>
      </c>
      <c r="L22" s="58">
        <f>PRODUCT(K22/5*3*E22)</f>
        <v>51.03</v>
      </c>
      <c r="M22" s="55">
        <f t="shared" si="1"/>
        <v>231.74999999999997</v>
      </c>
      <c r="N22" s="55"/>
      <c r="O22" s="16"/>
    </row>
    <row r="23" spans="4:15" ht="15" outlineLevel="1">
      <c r="D23" s="50" t="s">
        <v>135</v>
      </c>
      <c r="E23" s="60">
        <f>SUM(E18:E22)</f>
        <v>11.5</v>
      </c>
      <c r="F23" s="61"/>
      <c r="G23" s="61"/>
      <c r="H23" s="61"/>
      <c r="I23" s="61"/>
      <c r="J23" s="62"/>
      <c r="K23" s="63"/>
      <c r="L23" s="64">
        <f>SUM(L18:L22)</f>
        <v>231.74999999999997</v>
      </c>
      <c r="M23" s="55">
        <f t="shared" si="1"/>
        <v>231.74999999999997</v>
      </c>
      <c r="N23" s="55"/>
      <c r="O23" s="16"/>
    </row>
    <row r="24" spans="1:16" s="3" customFormat="1" ht="15">
      <c r="A24" s="50">
        <v>3</v>
      </c>
      <c r="B24" s="51">
        <f>'СТАРТ+'!B22</f>
        <v>3</v>
      </c>
      <c r="C24" s="52" t="str">
        <f>'СТАРТ+'!C22</f>
        <v>Канярова Карина, 1998, КМС, Пенза, ПОСДЮСШОР</v>
      </c>
      <c r="D24" s="50"/>
      <c r="E24" s="50"/>
      <c r="F24" s="52"/>
      <c r="G24" s="52"/>
      <c r="H24" s="52"/>
      <c r="I24" s="52"/>
      <c r="J24" s="53"/>
      <c r="K24" s="52"/>
      <c r="L24" s="50"/>
      <c r="M24" s="6">
        <f>SUM(L31)</f>
        <v>195.9</v>
      </c>
      <c r="N24" s="6"/>
      <c r="O24" s="50"/>
      <c r="P24" s="54" t="str">
        <f>'СТАРТ+'!L22</f>
        <v>Макаренко А.А.</v>
      </c>
    </row>
    <row r="25" spans="1:16" s="3" customFormat="1" ht="15">
      <c r="A25" s="50"/>
      <c r="B25" s="50"/>
      <c r="C25" s="52" t="str">
        <f>'СТАРТ+'!C23</f>
        <v>Гребнева Малини, 2000, 2, Пенза, ПОСДЮСШОР</v>
      </c>
      <c r="D25" s="50"/>
      <c r="E25" s="50"/>
      <c r="F25" s="52"/>
      <c r="G25" s="52"/>
      <c r="H25" s="52"/>
      <c r="I25" s="52"/>
      <c r="J25" s="53"/>
      <c r="K25" s="52"/>
      <c r="L25" s="50"/>
      <c r="M25" s="55">
        <f aca="true" t="shared" si="2" ref="M25:M31">M24</f>
        <v>195.9</v>
      </c>
      <c r="N25" s="55"/>
      <c r="O25" s="16"/>
      <c r="P25" s="54" t="str">
        <f>'СТАРТ+'!L23</f>
        <v>Макаренко А.А.</v>
      </c>
    </row>
    <row r="26" spans="3:15" ht="15" outlineLevel="1">
      <c r="C26" s="53"/>
      <c r="D26" s="50" t="str">
        <f>'СТАРТ+'!C24</f>
        <v>101В</v>
      </c>
      <c r="E26" s="14">
        <f>'СТАРТ+'!D24</f>
        <v>2</v>
      </c>
      <c r="F26" s="56">
        <v>6</v>
      </c>
      <c r="G26" s="56">
        <v>6</v>
      </c>
      <c r="H26" s="56">
        <v>6.5</v>
      </c>
      <c r="I26" s="56">
        <v>7</v>
      </c>
      <c r="J26" s="56">
        <v>7.5</v>
      </c>
      <c r="K26" s="57">
        <f>(SUM(F26:J26))</f>
        <v>33</v>
      </c>
      <c r="L26" s="58">
        <f>PRODUCT(K26/5*3*E26)</f>
        <v>39.599999999999994</v>
      </c>
      <c r="M26" s="55">
        <f t="shared" si="2"/>
        <v>195.9</v>
      </c>
      <c r="N26" s="55"/>
      <c r="O26" s="16"/>
    </row>
    <row r="27" spans="3:15" ht="15" outlineLevel="1">
      <c r="C27" s="53"/>
      <c r="D27" s="50" t="str">
        <f>'СТАРТ+'!E24</f>
        <v>301В</v>
      </c>
      <c r="E27" s="14">
        <f>'СТАРТ+'!F24</f>
        <v>2</v>
      </c>
      <c r="F27" s="56">
        <v>7</v>
      </c>
      <c r="G27" s="56">
        <v>5.5</v>
      </c>
      <c r="H27" s="56">
        <v>6.5</v>
      </c>
      <c r="I27" s="56">
        <v>6.5</v>
      </c>
      <c r="J27" s="56">
        <v>6.5</v>
      </c>
      <c r="K27" s="57">
        <f>(SUM(F27:J27))</f>
        <v>32</v>
      </c>
      <c r="L27" s="58">
        <f>PRODUCT(K27/5*3*E27)</f>
        <v>38.400000000000006</v>
      </c>
      <c r="M27" s="55">
        <f t="shared" si="2"/>
        <v>195.9</v>
      </c>
      <c r="N27" s="55"/>
      <c r="O27" s="16"/>
    </row>
    <row r="28" spans="3:15" ht="15" outlineLevel="1">
      <c r="C28" s="53"/>
      <c r="D28" s="50" t="str">
        <f>'СТАРТ+'!G24</f>
        <v>203В</v>
      </c>
      <c r="E28" s="14">
        <f>'СТАРТ+'!H24</f>
        <v>2.2</v>
      </c>
      <c r="F28" s="56">
        <v>6</v>
      </c>
      <c r="G28" s="56">
        <v>5</v>
      </c>
      <c r="H28" s="56">
        <v>7.5</v>
      </c>
      <c r="I28" s="56">
        <v>7.5</v>
      </c>
      <c r="J28" s="56">
        <v>7</v>
      </c>
      <c r="K28" s="57">
        <f>(SUM(F28:J28))</f>
        <v>33</v>
      </c>
      <c r="L28" s="58">
        <f>PRODUCT(K28/5*3*E28)</f>
        <v>43.559999999999995</v>
      </c>
      <c r="M28" s="55">
        <f t="shared" si="2"/>
        <v>195.9</v>
      </c>
      <c r="N28" s="55"/>
      <c r="O28" s="16"/>
    </row>
    <row r="29" spans="3:15" ht="15" outlineLevel="1">
      <c r="C29" s="53"/>
      <c r="D29" s="50" t="str">
        <f>'СТАРТ+'!I24</f>
        <v>403В</v>
      </c>
      <c r="E29" s="14">
        <f>'СТАРТ+'!J24</f>
        <v>2.1</v>
      </c>
      <c r="F29" s="56">
        <v>4</v>
      </c>
      <c r="G29" s="56">
        <v>5</v>
      </c>
      <c r="H29" s="56">
        <v>7</v>
      </c>
      <c r="I29" s="56">
        <v>7</v>
      </c>
      <c r="J29" s="56">
        <v>7</v>
      </c>
      <c r="K29" s="57">
        <f>(SUM(F29:J29))</f>
        <v>30</v>
      </c>
      <c r="L29" s="58">
        <f>PRODUCT(K29/5*3*E29)</f>
        <v>37.800000000000004</v>
      </c>
      <c r="M29" s="55">
        <f t="shared" si="2"/>
        <v>195.9</v>
      </c>
      <c r="N29" s="55"/>
      <c r="O29" s="16"/>
    </row>
    <row r="30" spans="3:15" ht="15" outlineLevel="1">
      <c r="C30" s="59"/>
      <c r="D30" s="50" t="str">
        <f>'СТАРТ+'!K24</f>
        <v>5132Д</v>
      </c>
      <c r="E30" s="14">
        <f>'СТАРТ+'!L24</f>
        <v>2.1</v>
      </c>
      <c r="F30" s="56">
        <v>6.5</v>
      </c>
      <c r="G30" s="56">
        <v>5</v>
      </c>
      <c r="H30" s="56">
        <v>5.5</v>
      </c>
      <c r="I30" s="56">
        <v>6</v>
      </c>
      <c r="J30" s="56">
        <v>6</v>
      </c>
      <c r="K30" s="57">
        <f>(SUM(F30:J30))</f>
        <v>29</v>
      </c>
      <c r="L30" s="58">
        <f>PRODUCT(K30/5*3*E30)</f>
        <v>36.54</v>
      </c>
      <c r="M30" s="55">
        <f t="shared" si="2"/>
        <v>195.9</v>
      </c>
      <c r="N30" s="55"/>
      <c r="O30" s="16"/>
    </row>
    <row r="31" spans="4:15" ht="15" outlineLevel="1">
      <c r="D31" s="50" t="s">
        <v>135</v>
      </c>
      <c r="E31" s="60">
        <f>SUM(E26:E30)</f>
        <v>10.4</v>
      </c>
      <c r="F31" s="61"/>
      <c r="G31" s="61"/>
      <c r="H31" s="61"/>
      <c r="I31" s="61"/>
      <c r="J31" s="62"/>
      <c r="K31" s="63"/>
      <c r="L31" s="64">
        <f>SUM(L26:L30)</f>
        <v>195.9</v>
      </c>
      <c r="M31" s="55">
        <f t="shared" si="2"/>
        <v>195.9</v>
      </c>
      <c r="N31" s="55"/>
      <c r="O31" s="16"/>
    </row>
  </sheetData>
  <sheetProtection/>
  <mergeCells count="1">
    <mergeCell ref="F5:J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32"/>
  <sheetViews>
    <sheetView zoomScale="90" zoomScaleNormal="90" zoomScalePageLayoutView="0" workbookViewId="0" topLeftCell="A1">
      <selection activeCell="D5" sqref="D5"/>
    </sheetView>
  </sheetViews>
  <sheetFormatPr defaultColWidth="8.8515625" defaultRowHeight="12.75" outlineLevelRow="1"/>
  <cols>
    <col min="1" max="1" width="3.7109375" style="16" customWidth="1"/>
    <col min="2" max="2" width="5.7109375" style="9" customWidth="1"/>
    <col min="3" max="14" width="8.8515625" style="9" customWidth="1"/>
    <col min="15" max="15" width="8.8515625" style="15" customWidth="1"/>
    <col min="16" max="16384" width="8.8515625" style="7" customWidth="1"/>
  </cols>
  <sheetData>
    <row r="1" spans="1:16" ht="15">
      <c r="A1" s="3"/>
      <c r="O1" s="8"/>
      <c r="P1" s="10"/>
    </row>
    <row r="2" spans="1:16" ht="14.25">
      <c r="A2" s="9"/>
      <c r="C2" s="9" t="s">
        <v>142</v>
      </c>
      <c r="O2" s="8"/>
      <c r="P2" s="10"/>
    </row>
    <row r="3" s="9" customFormat="1" ht="14.25">
      <c r="C3" s="9" t="s">
        <v>139</v>
      </c>
    </row>
    <row r="4" s="9" customFormat="1" ht="14.25">
      <c r="C4" s="9" t="s">
        <v>144</v>
      </c>
    </row>
    <row r="5" s="9" customFormat="1" ht="14.25"/>
    <row r="6" spans="2:12" s="9" customFormat="1" ht="15">
      <c r="B6" s="11">
        <v>1</v>
      </c>
      <c r="C6" s="12" t="s">
        <v>155</v>
      </c>
      <c r="L6" s="9" t="s">
        <v>156</v>
      </c>
    </row>
    <row r="7" spans="2:12" s="9" customFormat="1" ht="15">
      <c r="B7" s="11"/>
      <c r="C7" s="12" t="s">
        <v>157</v>
      </c>
      <c r="L7" s="9" t="s">
        <v>156</v>
      </c>
    </row>
    <row r="8" spans="3:14" s="9" customFormat="1" ht="15">
      <c r="C8" s="13" t="s">
        <v>21</v>
      </c>
      <c r="D8" s="14">
        <v>2</v>
      </c>
      <c r="E8" s="13" t="s">
        <v>39</v>
      </c>
      <c r="F8" s="14">
        <v>2</v>
      </c>
      <c r="G8" s="13" t="s">
        <v>67</v>
      </c>
      <c r="H8" s="14">
        <f ca="1">INDIRECT(CONCATENATE("КЭТ3!","C",TEXT(MATCH(G8,КЭТ3!$D$1:$D$282,0),0)))</f>
        <v>3</v>
      </c>
      <c r="I8" s="13" t="s">
        <v>17</v>
      </c>
      <c r="J8" s="14">
        <f ca="1">INDIRECT(CONCATENATE("КЭТ3!","C",TEXT(MATCH(I8,КЭТ3!$D$1:$D$282,0),0)))</f>
        <v>3.1</v>
      </c>
      <c r="K8" s="13" t="s">
        <v>32</v>
      </c>
      <c r="L8" s="14">
        <f ca="1">INDIRECT(CONCATENATE("КЭТ3!","C",TEXT(MATCH(K8,КЭТ3!$D$1:$D$282,0),0)))</f>
        <v>3</v>
      </c>
      <c r="M8" s="13" t="s">
        <v>119</v>
      </c>
      <c r="N8" s="14">
        <f ca="1">INDIRECT(CONCATENATE("КЭТ3!","C",TEXT(MATCH(M8,КЭТ3!$D$1:$D$282,0),0)))</f>
        <v>3.3</v>
      </c>
    </row>
    <row r="9" ht="14.25" hidden="1" outlineLevel="1">
      <c r="A9" s="9">
        <v>1</v>
      </c>
    </row>
    <row r="10" ht="14.25" hidden="1" outlineLevel="1">
      <c r="A10" s="9">
        <v>2</v>
      </c>
    </row>
    <row r="11" ht="14.25" hidden="1" outlineLevel="1">
      <c r="A11" s="9">
        <v>3</v>
      </c>
    </row>
    <row r="12" ht="14.25" hidden="1" outlineLevel="1">
      <c r="A12" s="9">
        <v>4</v>
      </c>
    </row>
    <row r="13" ht="14.25" hidden="1" outlineLevel="1">
      <c r="A13" s="9">
        <v>5</v>
      </c>
    </row>
    <row r="14" ht="14.25" hidden="1" outlineLevel="1">
      <c r="A14" s="9">
        <v>6</v>
      </c>
    </row>
    <row r="15" spans="2:12" s="9" customFormat="1" ht="15" collapsed="1">
      <c r="B15" s="11">
        <v>2</v>
      </c>
      <c r="C15" s="12" t="s">
        <v>159</v>
      </c>
      <c r="L15" s="9" t="s">
        <v>151</v>
      </c>
    </row>
    <row r="16" spans="2:12" s="9" customFormat="1" ht="15">
      <c r="B16" s="11"/>
      <c r="C16" s="12" t="s">
        <v>158</v>
      </c>
      <c r="L16" s="9" t="s">
        <v>151</v>
      </c>
    </row>
    <row r="17" spans="3:14" s="9" customFormat="1" ht="15">
      <c r="C17" s="13" t="s">
        <v>7</v>
      </c>
      <c r="D17" s="14">
        <v>2</v>
      </c>
      <c r="E17" s="13" t="s">
        <v>101</v>
      </c>
      <c r="F17" s="14">
        <v>2</v>
      </c>
      <c r="G17" s="13" t="s">
        <v>13</v>
      </c>
      <c r="H17" s="14">
        <f ca="1">INDIRECT(CONCATENATE("КЭТ3!","C",TEXT(MATCH(G17,КЭТ3!$D$1:$D$282,0),0)))</f>
        <v>2.4</v>
      </c>
      <c r="I17" s="13" t="s">
        <v>68</v>
      </c>
      <c r="J17" s="14">
        <f ca="1">INDIRECT(CONCATENATE("КЭТ3!","C",TEXT(MATCH(I17,КЭТ3!$D$1:$D$282,0),0)))</f>
        <v>2.7</v>
      </c>
      <c r="K17" s="13" t="s">
        <v>33</v>
      </c>
      <c r="L17" s="14">
        <f ca="1">INDIRECT(CONCATENATE("КЭТ3!","C",TEXT(MATCH(K17,КЭТ3!$D$1:$D$282,0),0)))</f>
        <v>2.8</v>
      </c>
      <c r="M17" s="13" t="s">
        <v>52</v>
      </c>
      <c r="N17" s="14">
        <f ca="1">INDIRECT(CONCATENATE("КЭТ3!","C",TEXT(MATCH(M17,КЭТ3!$D$1:$D$282,0),0)))</f>
        <v>2.8</v>
      </c>
    </row>
    <row r="18" ht="14.25" hidden="1" outlineLevel="1">
      <c r="A18" s="9">
        <v>1</v>
      </c>
    </row>
    <row r="19" ht="14.25" hidden="1" outlineLevel="1">
      <c r="A19" s="9">
        <v>2</v>
      </c>
    </row>
    <row r="20" ht="14.25" hidden="1" outlineLevel="1">
      <c r="A20" s="9">
        <v>3</v>
      </c>
    </row>
    <row r="21" ht="14.25" hidden="1" outlineLevel="1">
      <c r="A21" s="9">
        <v>4</v>
      </c>
    </row>
    <row r="22" ht="14.25" hidden="1" outlineLevel="1">
      <c r="A22" s="9">
        <v>5</v>
      </c>
    </row>
    <row r="23" ht="14.25" hidden="1" outlineLevel="1">
      <c r="A23" s="9">
        <v>6</v>
      </c>
    </row>
    <row r="24" spans="2:12" s="9" customFormat="1" ht="15" collapsed="1">
      <c r="B24" s="11">
        <v>3</v>
      </c>
      <c r="C24" s="12" t="s">
        <v>160</v>
      </c>
      <c r="L24" s="9" t="s">
        <v>153</v>
      </c>
    </row>
    <row r="25" spans="2:12" s="9" customFormat="1" ht="15">
      <c r="B25" s="11"/>
      <c r="C25" s="12" t="s">
        <v>161</v>
      </c>
      <c r="L25" s="9" t="s">
        <v>153</v>
      </c>
    </row>
    <row r="26" spans="3:14" s="9" customFormat="1" ht="15">
      <c r="C26" s="13" t="s">
        <v>21</v>
      </c>
      <c r="D26" s="14">
        <v>2</v>
      </c>
      <c r="E26" s="13" t="s">
        <v>39</v>
      </c>
      <c r="F26" s="14">
        <v>2</v>
      </c>
      <c r="G26" s="13" t="s">
        <v>63</v>
      </c>
      <c r="H26" s="14">
        <f ca="1">INDIRECT(CONCATENATE("КЭТ3!","C",TEXT(MATCH(G26,КЭТ3!$D$1:$D$282,0),0)))</f>
        <v>2.1</v>
      </c>
      <c r="I26" s="13" t="s">
        <v>13</v>
      </c>
      <c r="J26" s="14">
        <f ca="1">INDIRECT(CONCATENATE("КЭТ3!","C",TEXT(MATCH(I26,КЭТ3!$D$1:$D$282,0),0)))</f>
        <v>2.4</v>
      </c>
      <c r="K26" s="13" t="s">
        <v>102</v>
      </c>
      <c r="L26" s="14">
        <f ca="1">INDIRECT(CONCATENATE("КЭТ3!","C",TEXT(MATCH(K26,КЭТ3!$D$1:$D$282,0),0)))</f>
        <v>2.4</v>
      </c>
      <c r="M26" s="13" t="s">
        <v>103</v>
      </c>
      <c r="N26" s="14">
        <f ca="1">INDIRECT(CONCATENATE("КЭТ3!","C",TEXT(MATCH(M26,КЭТ3!$D$1:$D$282,0),0)))</f>
        <v>2.8</v>
      </c>
    </row>
    <row r="27" ht="14.25" hidden="1" outlineLevel="1">
      <c r="A27" s="9">
        <v>1</v>
      </c>
    </row>
    <row r="28" ht="14.25" hidden="1" outlineLevel="1">
      <c r="A28" s="9">
        <v>2</v>
      </c>
    </row>
    <row r="29" ht="14.25" hidden="1" outlineLevel="1">
      <c r="A29" s="9">
        <v>3</v>
      </c>
    </row>
    <row r="30" ht="14.25" hidden="1" outlineLevel="1">
      <c r="A30" s="9">
        <v>4</v>
      </c>
    </row>
    <row r="31" ht="14.25" hidden="1" outlineLevel="1">
      <c r="A31" s="9">
        <v>5</v>
      </c>
    </row>
    <row r="32" ht="14.25" hidden="1" outlineLevel="1">
      <c r="A32" s="9">
        <v>6</v>
      </c>
    </row>
    <row r="33" ht="14.2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zoomScale="90" zoomScaleNormal="90" zoomScalePageLayoutView="0" workbookViewId="0" topLeftCell="A1">
      <selection activeCell="B38" sqref="B38"/>
    </sheetView>
  </sheetViews>
  <sheetFormatPr defaultColWidth="8.00390625" defaultRowHeight="12.75" outlineLevelRow="1"/>
  <cols>
    <col min="1" max="1" width="6.28125" style="16" customWidth="1"/>
    <col min="2" max="2" width="3.28125" style="16" customWidth="1"/>
    <col min="3" max="3" width="1.7109375" style="7" customWidth="1"/>
    <col min="4" max="4" width="7.00390625" style="3" customWidth="1"/>
    <col min="5" max="5" width="5.57421875" style="3" customWidth="1"/>
    <col min="6" max="6" width="4.7109375" style="7" customWidth="1"/>
    <col min="7" max="10" width="4.7109375" style="53" customWidth="1"/>
    <col min="11" max="11" width="6.421875" style="7" customWidth="1"/>
    <col min="12" max="12" width="12.00390625" style="7" customWidth="1"/>
    <col min="13" max="14" width="8.8515625" style="7" customWidth="1"/>
    <col min="15" max="15" width="11.140625" style="7" customWidth="1"/>
    <col min="16" max="16" width="9.00390625" style="15" customWidth="1"/>
    <col min="17" max="16384" width="8.00390625" style="7" customWidth="1"/>
  </cols>
  <sheetData>
    <row r="1" spans="1:16" ht="15">
      <c r="A1" s="3"/>
      <c r="B1" s="3"/>
      <c r="C1" s="5"/>
      <c r="D1" s="4"/>
      <c r="E1" s="4"/>
      <c r="F1" s="4"/>
      <c r="G1" s="5"/>
      <c r="H1" s="5"/>
      <c r="I1" s="5"/>
      <c r="J1" s="17"/>
      <c r="K1" s="5"/>
      <c r="L1" s="5"/>
      <c r="M1" s="5"/>
      <c r="N1" s="8"/>
      <c r="O1" s="18"/>
      <c r="P1" s="8"/>
    </row>
    <row r="2" spans="1:16" ht="15">
      <c r="A2" s="9"/>
      <c r="B2" s="9"/>
      <c r="C2" s="19" t="str">
        <f>'СТАРТ+ (2)'!C2</f>
        <v>Чемпионат Пензенской области 20 - 22 января 2011 года</v>
      </c>
      <c r="D2" s="20"/>
      <c r="E2" s="9"/>
      <c r="F2" s="9"/>
      <c r="G2" s="9"/>
      <c r="H2" s="9"/>
      <c r="I2" s="9"/>
      <c r="J2" s="9"/>
      <c r="K2" s="5"/>
      <c r="L2" s="5"/>
      <c r="M2" s="5"/>
      <c r="N2" s="8"/>
      <c r="O2" s="18"/>
      <c r="P2" s="8"/>
    </row>
    <row r="3" spans="1:16" ht="15">
      <c r="A3" s="21"/>
      <c r="B3" s="21"/>
      <c r="C3" s="4" t="str">
        <f>'СТАРТ+ (2)'!C4</f>
        <v>Трамплин 3 метра синхронные прыжки старшие МУЖЧИНЫ</v>
      </c>
      <c r="D3" s="7"/>
      <c r="F3" s="4"/>
      <c r="G3" s="4"/>
      <c r="H3" s="4"/>
      <c r="I3" s="4"/>
      <c r="J3" s="4"/>
      <c r="K3" s="5"/>
      <c r="L3" s="5"/>
      <c r="M3" s="5"/>
      <c r="N3" s="8"/>
      <c r="O3" s="18"/>
      <c r="P3" s="8"/>
    </row>
    <row r="4" spans="1:16" ht="15">
      <c r="A4" s="21"/>
      <c r="B4" s="21"/>
      <c r="D4" s="4"/>
      <c r="E4" s="4"/>
      <c r="F4" s="4"/>
      <c r="G4" s="4"/>
      <c r="H4" s="4"/>
      <c r="I4" s="4"/>
      <c r="J4" s="4"/>
      <c r="K4" s="5"/>
      <c r="L4" s="5"/>
      <c r="M4" s="5"/>
      <c r="N4" s="8"/>
      <c r="O4" s="18"/>
      <c r="P4" s="8"/>
    </row>
    <row r="5" spans="1:16" ht="12.75" customHeight="1">
      <c r="A5" s="22"/>
      <c r="B5" s="22"/>
      <c r="C5" s="23"/>
      <c r="D5" s="24"/>
      <c r="E5" s="23"/>
      <c r="F5" s="66" t="s">
        <v>127</v>
      </c>
      <c r="G5" s="67"/>
      <c r="H5" s="67"/>
      <c r="I5" s="67"/>
      <c r="J5" s="67"/>
      <c r="K5" s="23"/>
      <c r="L5" s="23"/>
      <c r="M5" s="25"/>
      <c r="N5" s="26"/>
      <c r="O5" s="27" t="s">
        <v>128</v>
      </c>
      <c r="P5" s="28"/>
    </row>
    <row r="6" spans="1:16" ht="15.75" thickBot="1">
      <c r="A6" s="29" t="s">
        <v>129</v>
      </c>
      <c r="B6" s="29"/>
      <c r="C6" s="30" t="s">
        <v>130</v>
      </c>
      <c r="D6" s="31" t="s">
        <v>131</v>
      </c>
      <c r="E6" s="32" t="s">
        <v>132</v>
      </c>
      <c r="F6" s="33">
        <v>1</v>
      </c>
      <c r="G6" s="34">
        <v>2</v>
      </c>
      <c r="H6" s="33">
        <v>5</v>
      </c>
      <c r="I6" s="34">
        <v>6</v>
      </c>
      <c r="J6" s="34">
        <v>7</v>
      </c>
      <c r="K6" s="34"/>
      <c r="L6" s="35"/>
      <c r="M6" s="36" t="s">
        <v>140</v>
      </c>
      <c r="N6" s="37" t="s">
        <v>138</v>
      </c>
      <c r="O6" s="38" t="s">
        <v>133</v>
      </c>
      <c r="P6" s="39" t="s">
        <v>134</v>
      </c>
    </row>
    <row r="7" spans="1:16" ht="15">
      <c r="A7" s="40"/>
      <c r="B7" s="40"/>
      <c r="C7" s="41"/>
      <c r="D7" s="42"/>
      <c r="E7" s="43"/>
      <c r="F7" s="44"/>
      <c r="G7" s="44"/>
      <c r="H7" s="44"/>
      <c r="I7" s="44"/>
      <c r="J7" s="44"/>
      <c r="K7" s="44"/>
      <c r="L7" s="45"/>
      <c r="M7" s="46">
        <v>9999</v>
      </c>
      <c r="N7" s="47"/>
      <c r="O7" s="48"/>
      <c r="P7" s="49"/>
    </row>
    <row r="8" spans="1:16" s="3" customFormat="1" ht="15" hidden="1">
      <c r="A8" s="50" t="s">
        <v>162</v>
      </c>
      <c r="B8" s="51">
        <f>'СТАРТ+ (2)'!B6</f>
        <v>1</v>
      </c>
      <c r="C8" s="52" t="str">
        <f>'СТАРТ+ (2)'!C6</f>
        <v>Жданов Сергей, 1993, МС, Саратов</v>
      </c>
      <c r="D8" s="50"/>
      <c r="E8" s="50"/>
      <c r="F8" s="52"/>
      <c r="G8" s="52"/>
      <c r="H8" s="52"/>
      <c r="I8" s="52"/>
      <c r="J8" s="53"/>
      <c r="K8" s="52"/>
      <c r="L8" s="50"/>
      <c r="M8" s="6">
        <f>SUM(L16)</f>
        <v>362.24999999999994</v>
      </c>
      <c r="N8" s="6">
        <f>M8/1.5</f>
        <v>241.49999999999997</v>
      </c>
      <c r="O8" s="50"/>
      <c r="P8" s="54" t="str">
        <f>'СТАРТ+ (2)'!L6</f>
        <v>Столбов А.Н., Абросимова Л.В.</v>
      </c>
    </row>
    <row r="9" spans="1:16" s="3" customFormat="1" ht="15" hidden="1">
      <c r="A9" s="50"/>
      <c r="B9" s="50"/>
      <c r="C9" s="52" t="str">
        <f>'СТАРТ+ (2)'!C7</f>
        <v>Богданов Андрей, 1992, МС, Саратов</v>
      </c>
      <c r="D9" s="50"/>
      <c r="E9" s="50"/>
      <c r="F9" s="52"/>
      <c r="G9" s="52"/>
      <c r="H9" s="52"/>
      <c r="I9" s="52"/>
      <c r="J9" s="53"/>
      <c r="K9" s="52"/>
      <c r="L9" s="50"/>
      <c r="M9" s="65">
        <f>M8</f>
        <v>362.24999999999994</v>
      </c>
      <c r="N9" s="55"/>
      <c r="O9" s="16"/>
      <c r="P9" s="54" t="str">
        <f>'СТАРТ+ (2)'!L7</f>
        <v>Столбов А.Н., Абросимова Л.В.</v>
      </c>
    </row>
    <row r="10" spans="3:15" ht="15" hidden="1" outlineLevel="1">
      <c r="C10" s="53"/>
      <c r="D10" s="50" t="str">
        <f>'СТАРТ+ (2)'!C8</f>
        <v>201В</v>
      </c>
      <c r="E10" s="14">
        <f>'СТАРТ+ (2)'!D8</f>
        <v>2</v>
      </c>
      <c r="F10" s="56">
        <v>7</v>
      </c>
      <c r="G10" s="56">
        <v>8</v>
      </c>
      <c r="H10" s="56">
        <v>8</v>
      </c>
      <c r="I10" s="56">
        <v>8</v>
      </c>
      <c r="J10" s="56">
        <v>8</v>
      </c>
      <c r="K10" s="57">
        <f aca="true" t="shared" si="0" ref="K10:K15">(SUM(F10:J10))</f>
        <v>39</v>
      </c>
      <c r="L10" s="58">
        <f aca="true" t="shared" si="1" ref="L10:L15">PRODUCT(K10/5*3*E10)</f>
        <v>46.8</v>
      </c>
      <c r="M10" s="65">
        <f aca="true" t="shared" si="2" ref="M10:M16">M9</f>
        <v>362.24999999999994</v>
      </c>
      <c r="N10" s="55"/>
      <c r="O10" s="16"/>
    </row>
    <row r="11" spans="3:15" ht="15" hidden="1" outlineLevel="1">
      <c r="C11" s="53"/>
      <c r="D11" s="50" t="str">
        <f>'СТАРТ+ (2)'!E8</f>
        <v>301В</v>
      </c>
      <c r="E11" s="14">
        <f>'СТАРТ+ (2)'!F8</f>
        <v>2</v>
      </c>
      <c r="F11" s="56">
        <v>8</v>
      </c>
      <c r="G11" s="56">
        <v>8.5</v>
      </c>
      <c r="H11" s="56">
        <v>9</v>
      </c>
      <c r="I11" s="56">
        <v>9</v>
      </c>
      <c r="J11" s="56">
        <v>8.5</v>
      </c>
      <c r="K11" s="57">
        <f t="shared" si="0"/>
        <v>43</v>
      </c>
      <c r="L11" s="58">
        <f t="shared" si="1"/>
        <v>51.599999999999994</v>
      </c>
      <c r="M11" s="65">
        <f t="shared" si="2"/>
        <v>362.24999999999994</v>
      </c>
      <c r="N11" s="55"/>
      <c r="O11" s="16"/>
    </row>
    <row r="12" spans="3:15" ht="15" hidden="1" outlineLevel="1">
      <c r="C12" s="53"/>
      <c r="D12" s="50" t="str">
        <f>'СТАРТ+ (2)'!G8</f>
        <v>405В</v>
      </c>
      <c r="E12" s="14">
        <f>'СТАРТ+ (2)'!H8</f>
        <v>3</v>
      </c>
      <c r="F12" s="56">
        <v>7.5</v>
      </c>
      <c r="G12" s="56">
        <v>7</v>
      </c>
      <c r="H12" s="56">
        <v>8</v>
      </c>
      <c r="I12" s="56">
        <v>7.5</v>
      </c>
      <c r="J12" s="56">
        <v>7.5</v>
      </c>
      <c r="K12" s="57">
        <f t="shared" si="0"/>
        <v>37.5</v>
      </c>
      <c r="L12" s="58">
        <f t="shared" si="1"/>
        <v>67.5</v>
      </c>
      <c r="M12" s="65">
        <f t="shared" si="2"/>
        <v>362.24999999999994</v>
      </c>
      <c r="N12" s="55"/>
      <c r="O12" s="16"/>
    </row>
    <row r="13" spans="3:15" ht="15" hidden="1" outlineLevel="1">
      <c r="C13" s="53"/>
      <c r="D13" s="50" t="str">
        <f>'СТАРТ+ (2)'!I8</f>
        <v>107В</v>
      </c>
      <c r="E13" s="14">
        <f>'СТАРТ+ (2)'!J8</f>
        <v>3.1</v>
      </c>
      <c r="F13" s="56">
        <v>7</v>
      </c>
      <c r="G13" s="56">
        <v>6.5</v>
      </c>
      <c r="H13" s="56">
        <v>7</v>
      </c>
      <c r="I13" s="56">
        <v>7.5</v>
      </c>
      <c r="J13" s="56">
        <v>7.5</v>
      </c>
      <c r="K13" s="57">
        <f t="shared" si="0"/>
        <v>35.5</v>
      </c>
      <c r="L13" s="58">
        <f t="shared" si="1"/>
        <v>66.02999999999999</v>
      </c>
      <c r="M13" s="65">
        <f t="shared" si="2"/>
        <v>362.24999999999994</v>
      </c>
      <c r="N13" s="55"/>
      <c r="O13" s="16"/>
    </row>
    <row r="14" spans="3:15" ht="15" hidden="1" outlineLevel="1">
      <c r="C14" s="53"/>
      <c r="D14" s="50" t="str">
        <f>'СТАРТ+ (2)'!K8</f>
        <v>205В</v>
      </c>
      <c r="E14" s="14">
        <f>'СТАРТ+ (2)'!L8</f>
        <v>3</v>
      </c>
      <c r="F14" s="56">
        <v>5</v>
      </c>
      <c r="G14" s="56">
        <v>7.5</v>
      </c>
      <c r="H14" s="56">
        <v>7</v>
      </c>
      <c r="I14" s="56">
        <v>8</v>
      </c>
      <c r="J14" s="56">
        <v>7.5</v>
      </c>
      <c r="K14" s="57">
        <f t="shared" si="0"/>
        <v>35</v>
      </c>
      <c r="L14" s="58">
        <f t="shared" si="1"/>
        <v>63</v>
      </c>
      <c r="M14" s="65">
        <f t="shared" si="2"/>
        <v>362.24999999999994</v>
      </c>
      <c r="N14" s="55"/>
      <c r="O14" s="16"/>
    </row>
    <row r="15" spans="3:15" ht="15" hidden="1" outlineLevel="1">
      <c r="C15" s="59"/>
      <c r="D15" s="50" t="str">
        <f>'СТАРТ+ (2)'!M8</f>
        <v>5337Д</v>
      </c>
      <c r="E15" s="14">
        <f>'СТАРТ+ (2)'!N8</f>
        <v>3.3</v>
      </c>
      <c r="F15" s="56">
        <v>6.5</v>
      </c>
      <c r="G15" s="56">
        <v>6.5</v>
      </c>
      <c r="H15" s="56">
        <v>7</v>
      </c>
      <c r="I15" s="56">
        <v>7</v>
      </c>
      <c r="J15" s="56">
        <v>7</v>
      </c>
      <c r="K15" s="57">
        <f t="shared" si="0"/>
        <v>34</v>
      </c>
      <c r="L15" s="58">
        <f t="shared" si="1"/>
        <v>67.32</v>
      </c>
      <c r="M15" s="65">
        <f t="shared" si="2"/>
        <v>362.24999999999994</v>
      </c>
      <c r="N15" s="55"/>
      <c r="O15" s="16"/>
    </row>
    <row r="16" spans="4:15" ht="15" hidden="1" outlineLevel="1">
      <c r="D16" s="50" t="s">
        <v>135</v>
      </c>
      <c r="E16" s="60">
        <f>SUM(E10:E15)</f>
        <v>16.4</v>
      </c>
      <c r="F16" s="61"/>
      <c r="G16" s="61"/>
      <c r="H16" s="61"/>
      <c r="I16" s="61"/>
      <c r="J16" s="62"/>
      <c r="K16" s="63"/>
      <c r="L16" s="64">
        <f>SUM(L10:L15)</f>
        <v>362.24999999999994</v>
      </c>
      <c r="M16" s="65">
        <f t="shared" si="2"/>
        <v>362.24999999999994</v>
      </c>
      <c r="N16" s="55"/>
      <c r="O16" s="16"/>
    </row>
    <row r="17" spans="1:16" s="3" customFormat="1" ht="15" collapsed="1">
      <c r="A17" s="50">
        <v>1</v>
      </c>
      <c r="B17" s="51">
        <f>'СТАРТ+ (2)'!B15</f>
        <v>2</v>
      </c>
      <c r="C17" s="52" t="str">
        <f>'СТАРТ+ (2)'!C15</f>
        <v>Дятлов Глеб, 1996, КМС, Пенза, ПОСДЮСШОР</v>
      </c>
      <c r="D17" s="50"/>
      <c r="E17" s="50"/>
      <c r="F17" s="52"/>
      <c r="G17" s="52"/>
      <c r="H17" s="52"/>
      <c r="I17" s="52"/>
      <c r="J17" s="53"/>
      <c r="K17" s="52"/>
      <c r="L17" s="50"/>
      <c r="M17" s="6">
        <f>SUM(L25)</f>
        <v>304.65</v>
      </c>
      <c r="N17" s="6"/>
      <c r="O17" s="50"/>
      <c r="P17" s="54" t="str">
        <f>'СТАРТ+ (2)'!L15</f>
        <v>Кулемин О.В., Лукаш Т.Г.</v>
      </c>
    </row>
    <row r="18" spans="1:16" s="3" customFormat="1" ht="15">
      <c r="A18" s="50"/>
      <c r="B18" s="50"/>
      <c r="C18" s="52" t="str">
        <f>'СТАРТ+ (2)'!C16</f>
        <v>Гюлев Магомед, 1997, КМС, Пенза, ПОСДЮСШОР</v>
      </c>
      <c r="D18" s="50"/>
      <c r="E18" s="50"/>
      <c r="F18" s="52"/>
      <c r="G18" s="52"/>
      <c r="H18" s="52"/>
      <c r="I18" s="52"/>
      <c r="J18" s="53"/>
      <c r="K18" s="52"/>
      <c r="L18" s="50"/>
      <c r="M18" s="65">
        <f>M17</f>
        <v>304.65</v>
      </c>
      <c r="N18" s="55"/>
      <c r="O18" s="16"/>
      <c r="P18" s="54" t="str">
        <f>'СТАРТ+ (2)'!L16</f>
        <v>Кулемин О.В., Лукаш Т.Г.</v>
      </c>
    </row>
    <row r="19" spans="3:15" ht="15" outlineLevel="1">
      <c r="C19" s="53"/>
      <c r="D19" s="50" t="str">
        <f>'СТАРТ+ (2)'!C17</f>
        <v>103В</v>
      </c>
      <c r="E19" s="14">
        <f>'СТАРТ+ (2)'!D17</f>
        <v>2</v>
      </c>
      <c r="F19" s="56">
        <v>7</v>
      </c>
      <c r="G19" s="56">
        <v>7</v>
      </c>
      <c r="H19" s="56">
        <v>7</v>
      </c>
      <c r="I19" s="56">
        <v>7.7</v>
      </c>
      <c r="J19" s="56">
        <v>7</v>
      </c>
      <c r="K19" s="57">
        <f aca="true" t="shared" si="3" ref="K19:K24">(SUM(F19:J19))</f>
        <v>35.7</v>
      </c>
      <c r="L19" s="58">
        <f aca="true" t="shared" si="4" ref="L19:L24">PRODUCT(K19/5*3*E19)</f>
        <v>42.84</v>
      </c>
      <c r="M19" s="65">
        <f aca="true" t="shared" si="5" ref="M19:M25">M18</f>
        <v>304.65</v>
      </c>
      <c r="N19" s="55"/>
      <c r="O19" s="16"/>
    </row>
    <row r="20" spans="3:15" ht="15" outlineLevel="1">
      <c r="C20" s="53"/>
      <c r="D20" s="50" t="str">
        <f>'СТАРТ+ (2)'!E17</f>
        <v>5231Д</v>
      </c>
      <c r="E20" s="14">
        <f>'СТАРТ+ (2)'!F17</f>
        <v>2</v>
      </c>
      <c r="F20" s="56">
        <v>7</v>
      </c>
      <c r="G20" s="56">
        <v>6.5</v>
      </c>
      <c r="H20" s="56">
        <v>7.5</v>
      </c>
      <c r="I20" s="56">
        <v>8</v>
      </c>
      <c r="J20" s="56">
        <v>7.5</v>
      </c>
      <c r="K20" s="57">
        <f t="shared" si="3"/>
        <v>36.5</v>
      </c>
      <c r="L20" s="58">
        <f t="shared" si="4"/>
        <v>43.8</v>
      </c>
      <c r="M20" s="65">
        <f t="shared" si="5"/>
        <v>304.65</v>
      </c>
      <c r="N20" s="55"/>
      <c r="O20" s="16"/>
    </row>
    <row r="21" spans="3:15" ht="15" outlineLevel="1">
      <c r="C21" s="53"/>
      <c r="D21" s="50" t="str">
        <f>'СТАРТ+ (2)'!G17</f>
        <v>105В</v>
      </c>
      <c r="E21" s="14">
        <f>'СТАРТ+ (2)'!H17</f>
        <v>2.4</v>
      </c>
      <c r="F21" s="56">
        <v>6</v>
      </c>
      <c r="G21" s="56">
        <v>6.5</v>
      </c>
      <c r="H21" s="56">
        <v>8</v>
      </c>
      <c r="I21" s="56">
        <v>7.5</v>
      </c>
      <c r="J21" s="56">
        <v>7.5</v>
      </c>
      <c r="K21" s="57">
        <f t="shared" si="3"/>
        <v>35.5</v>
      </c>
      <c r="L21" s="58">
        <f t="shared" si="4"/>
        <v>51.11999999999999</v>
      </c>
      <c r="M21" s="65">
        <f t="shared" si="5"/>
        <v>304.65</v>
      </c>
      <c r="N21" s="55"/>
      <c r="O21" s="16"/>
    </row>
    <row r="22" spans="3:15" ht="15" outlineLevel="1">
      <c r="C22" s="53"/>
      <c r="D22" s="50" t="str">
        <f>'СТАРТ+ (2)'!I17</f>
        <v>405С</v>
      </c>
      <c r="E22" s="14">
        <f>'СТАРТ+ (2)'!J17</f>
        <v>2.7</v>
      </c>
      <c r="F22" s="56">
        <v>6.5</v>
      </c>
      <c r="G22" s="56">
        <v>5</v>
      </c>
      <c r="H22" s="56">
        <v>7</v>
      </c>
      <c r="I22" s="56">
        <v>7</v>
      </c>
      <c r="J22" s="56">
        <v>7</v>
      </c>
      <c r="K22" s="57">
        <f t="shared" si="3"/>
        <v>32.5</v>
      </c>
      <c r="L22" s="58">
        <f t="shared" si="4"/>
        <v>52.650000000000006</v>
      </c>
      <c r="M22" s="65">
        <f t="shared" si="5"/>
        <v>304.65</v>
      </c>
      <c r="N22" s="55"/>
      <c r="O22" s="16"/>
    </row>
    <row r="23" spans="3:15" ht="15" outlineLevel="1">
      <c r="C23" s="53"/>
      <c r="D23" s="50" t="str">
        <f>'СТАРТ+ (2)'!K17</f>
        <v>205С</v>
      </c>
      <c r="E23" s="14">
        <f>'СТАРТ+ (2)'!L17</f>
        <v>2.8</v>
      </c>
      <c r="F23" s="56">
        <v>7</v>
      </c>
      <c r="G23" s="56">
        <v>6.5</v>
      </c>
      <c r="H23" s="56">
        <v>8</v>
      </c>
      <c r="I23" s="56">
        <v>7.5</v>
      </c>
      <c r="J23" s="56">
        <v>8</v>
      </c>
      <c r="K23" s="57">
        <f t="shared" si="3"/>
        <v>37</v>
      </c>
      <c r="L23" s="58">
        <f t="shared" si="4"/>
        <v>62.160000000000004</v>
      </c>
      <c r="M23" s="65">
        <f t="shared" si="5"/>
        <v>304.65</v>
      </c>
      <c r="N23" s="55"/>
      <c r="O23" s="16"/>
    </row>
    <row r="24" spans="3:15" ht="15" outlineLevel="1">
      <c r="C24" s="59"/>
      <c r="D24" s="50" t="str">
        <f>'СТАРТ+ (2)'!M17</f>
        <v>305С</v>
      </c>
      <c r="E24" s="14">
        <f>'СТАРТ+ (2)'!N17</f>
        <v>2.8</v>
      </c>
      <c r="F24" s="56">
        <v>5.5</v>
      </c>
      <c r="G24" s="56">
        <v>6</v>
      </c>
      <c r="H24" s="56">
        <v>6.5</v>
      </c>
      <c r="I24" s="56">
        <v>6</v>
      </c>
      <c r="J24" s="56">
        <v>7</v>
      </c>
      <c r="K24" s="57">
        <f t="shared" si="3"/>
        <v>31</v>
      </c>
      <c r="L24" s="58">
        <f t="shared" si="4"/>
        <v>52.08</v>
      </c>
      <c r="M24" s="65">
        <f t="shared" si="5"/>
        <v>304.65</v>
      </c>
      <c r="N24" s="55"/>
      <c r="O24" s="16"/>
    </row>
    <row r="25" spans="4:15" ht="15" outlineLevel="1">
      <c r="D25" s="50" t="s">
        <v>135</v>
      </c>
      <c r="E25" s="60">
        <f>SUM(E19:E24)</f>
        <v>14.700000000000003</v>
      </c>
      <c r="F25" s="61"/>
      <c r="G25" s="61"/>
      <c r="H25" s="61"/>
      <c r="I25" s="61"/>
      <c r="J25" s="62"/>
      <c r="K25" s="63"/>
      <c r="L25" s="64">
        <f>SUM(L19:L24)</f>
        <v>304.65</v>
      </c>
      <c r="M25" s="65">
        <f t="shared" si="5"/>
        <v>304.65</v>
      </c>
      <c r="N25" s="55"/>
      <c r="O25" s="16"/>
    </row>
    <row r="26" spans="1:16" s="3" customFormat="1" ht="15">
      <c r="A26" s="50">
        <v>2</v>
      </c>
      <c r="B26" s="51">
        <f>'СТАРТ+ (2)'!B24</f>
        <v>3</v>
      </c>
      <c r="C26" s="52" t="str">
        <f>'СТАРТ+ (2)'!C24</f>
        <v>Просвирнин Дмитрий, 1993, МС, Пенза, ПОСДЮШОР</v>
      </c>
      <c r="D26" s="50"/>
      <c r="E26" s="50"/>
      <c r="F26" s="52"/>
      <c r="G26" s="52"/>
      <c r="H26" s="52"/>
      <c r="I26" s="52"/>
      <c r="J26" s="53"/>
      <c r="K26" s="52"/>
      <c r="L26" s="50"/>
      <c r="M26" s="6">
        <f>SUM(L34)</f>
        <v>286.89</v>
      </c>
      <c r="N26" s="6"/>
      <c r="O26" s="50"/>
      <c r="P26" s="54" t="str">
        <f>'СТАРТ+ (2)'!L24</f>
        <v>Макаренко А.А.</v>
      </c>
    </row>
    <row r="27" spans="1:16" s="3" customFormat="1" ht="15">
      <c r="A27" s="50"/>
      <c r="B27" s="50"/>
      <c r="C27" s="52" t="str">
        <f>'СТАРТ+ (2)'!C25</f>
        <v>Суханкин Виталий, 1996, КМС, Пенза, ПОСДЮШОР</v>
      </c>
      <c r="D27" s="50"/>
      <c r="E27" s="50"/>
      <c r="F27" s="52"/>
      <c r="G27" s="52"/>
      <c r="H27" s="52"/>
      <c r="I27" s="52"/>
      <c r="J27" s="53"/>
      <c r="K27" s="52"/>
      <c r="L27" s="50"/>
      <c r="M27" s="65">
        <f>M26</f>
        <v>286.89</v>
      </c>
      <c r="N27" s="55"/>
      <c r="O27" s="16"/>
      <c r="P27" s="54" t="str">
        <f>'СТАРТ+ (2)'!L25</f>
        <v>Макаренко А.А.</v>
      </c>
    </row>
    <row r="28" spans="3:15" ht="15" outlineLevel="1">
      <c r="C28" s="53"/>
      <c r="D28" s="50" t="str">
        <f>'СТАРТ+ (2)'!C26</f>
        <v>201В</v>
      </c>
      <c r="E28" s="14">
        <f>'СТАРТ+ (2)'!D26</f>
        <v>2</v>
      </c>
      <c r="F28" s="56">
        <v>6.5</v>
      </c>
      <c r="G28" s="56">
        <v>7.5</v>
      </c>
      <c r="H28" s="56">
        <v>7</v>
      </c>
      <c r="I28" s="56">
        <v>7.5</v>
      </c>
      <c r="J28" s="56">
        <v>7.5</v>
      </c>
      <c r="K28" s="57">
        <f aca="true" t="shared" si="6" ref="K28:K33">(SUM(F28:J28))</f>
        <v>36</v>
      </c>
      <c r="L28" s="58">
        <f aca="true" t="shared" si="7" ref="L28:L33">PRODUCT(K28/5*3*E28)</f>
        <v>43.2</v>
      </c>
      <c r="M28" s="65">
        <f aca="true" t="shared" si="8" ref="M28:M34">M27</f>
        <v>286.89</v>
      </c>
      <c r="N28" s="55"/>
      <c r="O28" s="16"/>
    </row>
    <row r="29" spans="3:15" ht="15" outlineLevel="1">
      <c r="C29" s="53"/>
      <c r="D29" s="50" t="str">
        <f>'СТАРТ+ (2)'!E26</f>
        <v>301В</v>
      </c>
      <c r="E29" s="14">
        <f>'СТАРТ+ (2)'!F26</f>
        <v>2</v>
      </c>
      <c r="F29" s="56">
        <v>6</v>
      </c>
      <c r="G29" s="56">
        <v>6</v>
      </c>
      <c r="H29" s="56">
        <v>7</v>
      </c>
      <c r="I29" s="56">
        <v>8</v>
      </c>
      <c r="J29" s="56">
        <v>7</v>
      </c>
      <c r="K29" s="57">
        <f t="shared" si="6"/>
        <v>34</v>
      </c>
      <c r="L29" s="58">
        <f t="shared" si="7"/>
        <v>40.8</v>
      </c>
      <c r="M29" s="65">
        <f t="shared" si="8"/>
        <v>286.89</v>
      </c>
      <c r="N29" s="55"/>
      <c r="O29" s="16"/>
    </row>
    <row r="30" spans="3:15" ht="15" outlineLevel="1">
      <c r="C30" s="53"/>
      <c r="D30" s="50" t="str">
        <f>'СТАРТ+ (2)'!G26</f>
        <v>403В</v>
      </c>
      <c r="E30" s="14">
        <f>'СТАРТ+ (2)'!H26</f>
        <v>2.1</v>
      </c>
      <c r="F30" s="56">
        <v>6.5</v>
      </c>
      <c r="G30" s="56">
        <v>7.5</v>
      </c>
      <c r="H30" s="56">
        <v>8</v>
      </c>
      <c r="I30" s="56">
        <v>8</v>
      </c>
      <c r="J30" s="56">
        <v>7.5</v>
      </c>
      <c r="K30" s="57">
        <f t="shared" si="6"/>
        <v>37.5</v>
      </c>
      <c r="L30" s="58">
        <f t="shared" si="7"/>
        <v>47.25</v>
      </c>
      <c r="M30" s="65">
        <f t="shared" si="8"/>
        <v>286.89</v>
      </c>
      <c r="N30" s="55"/>
      <c r="O30" s="16"/>
    </row>
    <row r="31" spans="3:15" ht="15" outlineLevel="1">
      <c r="C31" s="53"/>
      <c r="D31" s="50" t="str">
        <f>'СТАРТ+ (2)'!I26</f>
        <v>105В</v>
      </c>
      <c r="E31" s="14">
        <f>'СТАРТ+ (2)'!J26</f>
        <v>2.4</v>
      </c>
      <c r="F31" s="56">
        <v>6.5</v>
      </c>
      <c r="G31" s="56">
        <v>5.5</v>
      </c>
      <c r="H31" s="56">
        <v>7</v>
      </c>
      <c r="I31" s="56">
        <v>7.5</v>
      </c>
      <c r="J31" s="56">
        <v>7</v>
      </c>
      <c r="K31" s="57">
        <f t="shared" si="6"/>
        <v>33.5</v>
      </c>
      <c r="L31" s="58">
        <f t="shared" si="7"/>
        <v>48.24</v>
      </c>
      <c r="M31" s="65">
        <f t="shared" si="8"/>
        <v>286.89</v>
      </c>
      <c r="N31" s="55"/>
      <c r="O31" s="16"/>
    </row>
    <row r="32" spans="3:15" ht="15" outlineLevel="1">
      <c r="C32" s="53"/>
      <c r="D32" s="50" t="str">
        <f>'СТАРТ+ (2)'!K26</f>
        <v>5233Д</v>
      </c>
      <c r="E32" s="14">
        <f>'СТАРТ+ (2)'!L26</f>
        <v>2.4</v>
      </c>
      <c r="F32" s="56">
        <v>6</v>
      </c>
      <c r="G32" s="56">
        <v>7</v>
      </c>
      <c r="H32" s="56">
        <v>7.5</v>
      </c>
      <c r="I32" s="56">
        <v>7.5</v>
      </c>
      <c r="J32" s="56">
        <v>7.5</v>
      </c>
      <c r="K32" s="57">
        <f t="shared" si="6"/>
        <v>35.5</v>
      </c>
      <c r="L32" s="58">
        <f t="shared" si="7"/>
        <v>51.11999999999999</v>
      </c>
      <c r="M32" s="65">
        <f t="shared" si="8"/>
        <v>286.89</v>
      </c>
      <c r="N32" s="55"/>
      <c r="O32" s="16"/>
    </row>
    <row r="33" spans="3:15" ht="15" outlineLevel="1">
      <c r="C33" s="59"/>
      <c r="D33" s="50" t="str">
        <f>'СТАРТ+ (2)'!M26</f>
        <v>5235Д</v>
      </c>
      <c r="E33" s="14">
        <f>'СТАРТ+ (2)'!N26</f>
        <v>2.8</v>
      </c>
      <c r="F33" s="56">
        <v>5.5</v>
      </c>
      <c r="G33" s="56">
        <v>6</v>
      </c>
      <c r="H33" s="56">
        <v>7</v>
      </c>
      <c r="I33" s="56">
        <v>7.5</v>
      </c>
      <c r="J33" s="56">
        <v>7.5</v>
      </c>
      <c r="K33" s="57">
        <f t="shared" si="6"/>
        <v>33.5</v>
      </c>
      <c r="L33" s="58">
        <f t="shared" si="7"/>
        <v>56.28</v>
      </c>
      <c r="M33" s="65">
        <f t="shared" si="8"/>
        <v>286.89</v>
      </c>
      <c r="N33" s="55"/>
      <c r="O33" s="16"/>
    </row>
    <row r="34" spans="4:15" ht="15" outlineLevel="1">
      <c r="D34" s="50" t="s">
        <v>135</v>
      </c>
      <c r="E34" s="60">
        <f>SUM(E28:E33)</f>
        <v>13.7</v>
      </c>
      <c r="F34" s="61"/>
      <c r="G34" s="61"/>
      <c r="H34" s="61"/>
      <c r="I34" s="61"/>
      <c r="J34" s="62"/>
      <c r="K34" s="63"/>
      <c r="L34" s="64">
        <f>SUM(L28:L33)</f>
        <v>286.89</v>
      </c>
      <c r="M34" s="65">
        <f t="shared" si="8"/>
        <v>286.89</v>
      </c>
      <c r="N34" s="55"/>
      <c r="O34" s="16"/>
    </row>
  </sheetData>
  <sheetProtection/>
  <mergeCells count="1">
    <mergeCell ref="F5:J5"/>
  </mergeCells>
  <printOptions/>
  <pageMargins left="0.3937007874015748" right="0" top="0.7480314960629921" bottom="0.35433070866141736" header="0.196850393700787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DVS "SURA"</cp:lastModifiedBy>
  <cp:lastPrinted>2011-01-22T07:32:39Z</cp:lastPrinted>
  <dcterms:created xsi:type="dcterms:W3CDTF">2008-12-08T10:40:43Z</dcterms:created>
  <dcterms:modified xsi:type="dcterms:W3CDTF">2011-01-24T07:28:39Z</dcterms:modified>
  <cp:category/>
  <cp:version/>
  <cp:contentType/>
  <cp:contentStatus/>
</cp:coreProperties>
</file>